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0730" windowHeight="11640" firstSheet="3" activeTab="8"/>
  </bookViews>
  <sheets>
    <sheet name="Прирост кол-ва СМСП" sheetId="2" r:id="rId1"/>
    <sheet name="Динамика доходов спец режимы" sheetId="5" r:id="rId2"/>
    <sheet name="Финансовая поддержка " sheetId="15" state="hidden" r:id="rId3"/>
    <sheet name="Финансовая поддержка 2018" sheetId="17" r:id="rId4"/>
    <sheet name="Стандарт" sheetId="7" r:id="rId5"/>
    <sheet name="Земельные отношения (границы)" sheetId="9" r:id="rId6"/>
    <sheet name="Земельные отношения (н. пункты)" sheetId="12" r:id="rId7"/>
    <sheet name="ОРВ" sheetId="10" r:id="rId8"/>
    <sheet name="ИТОГОВЫЙ РЕЙТИНГ 2020" sheetId="11" r:id="rId9"/>
    <sheet name="КРАТКО" sheetId="13" r:id="rId10"/>
  </sheets>
  <definedNames>
    <definedName name="_xlnm._FilterDatabase" localSheetId="1" hidden="1">'Динамика доходов спец режимы'!$B$4:$M$40</definedName>
    <definedName name="_xlnm._FilterDatabase" localSheetId="5" hidden="1">'Земельные отношения (границы)'!$B$4:$M$41</definedName>
    <definedName name="_xlnm._FilterDatabase" localSheetId="6" hidden="1">'Земельные отношения (н. пункты)'!$B$4:$G$40</definedName>
    <definedName name="_xlnm._FilterDatabase" localSheetId="9" hidden="1">КРАТКО!$B$4:$D$39</definedName>
    <definedName name="_xlnm._FilterDatabase" localSheetId="7" hidden="1">ОРВ!$B$4:$F$39</definedName>
    <definedName name="_xlnm._FilterDatabase" localSheetId="0" hidden="1">'Прирост кол-ва СМСП'!$B$4:$G$40</definedName>
    <definedName name="_xlnm._FilterDatabase" localSheetId="4" hidden="1">Стандарт!$B$4:$E$39</definedName>
    <definedName name="_xlnm._FilterDatabase" localSheetId="2" hidden="1">'Финансовая поддержка '!$B$4:$G$39</definedName>
    <definedName name="_xlnm._FilterDatabase" localSheetId="3" hidden="1">'Финансовая поддержка 2018'!$B$4:$H$39</definedName>
  </definedNames>
  <calcPr calcId="145621"/>
</workbook>
</file>

<file path=xl/calcChain.xml><?xml version="1.0" encoding="utf-8"?>
<calcChain xmlns="http://schemas.openxmlformats.org/spreadsheetml/2006/main">
  <c r="F5" i="11" l="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G6" i="17" l="1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5" i="17"/>
  <c r="F6" i="15" l="1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5" i="15"/>
  <c r="T5" i="11" l="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P5" i="11" l="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2" i="11"/>
  <c r="I23" i="11"/>
  <c r="I24" i="11"/>
  <c r="I25" i="11"/>
  <c r="I26" i="11"/>
  <c r="I27" i="11"/>
  <c r="I28" i="11"/>
  <c r="I30" i="11"/>
  <c r="I31" i="11"/>
  <c r="I32" i="11"/>
  <c r="I33" i="11"/>
  <c r="I34" i="11"/>
  <c r="I35" i="11"/>
  <c r="I36" i="11"/>
  <c r="I37" i="11"/>
  <c r="I38" i="11"/>
  <c r="I39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U6" i="11" l="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5" i="11"/>
  <c r="R6" i="11"/>
  <c r="S6" i="11" s="1"/>
  <c r="R7" i="11"/>
  <c r="S7" i="11" s="1"/>
  <c r="R8" i="11"/>
  <c r="S8" i="11" s="1"/>
  <c r="R9" i="11"/>
  <c r="S9" i="11" s="1"/>
  <c r="R10" i="11"/>
  <c r="S10" i="11" s="1"/>
  <c r="R11" i="11"/>
  <c r="S11" i="11" s="1"/>
  <c r="R12" i="11"/>
  <c r="S12" i="11" s="1"/>
  <c r="R13" i="11"/>
  <c r="S13" i="11" s="1"/>
  <c r="R14" i="11"/>
  <c r="S14" i="11" s="1"/>
  <c r="R15" i="11"/>
  <c r="S15" i="11" s="1"/>
  <c r="R16" i="11"/>
  <c r="S16" i="11" s="1"/>
  <c r="R17" i="11"/>
  <c r="S17" i="11" s="1"/>
  <c r="R18" i="11"/>
  <c r="S18" i="11" s="1"/>
  <c r="R19" i="11"/>
  <c r="S19" i="11" s="1"/>
  <c r="R20" i="11"/>
  <c r="S20" i="11" s="1"/>
  <c r="R21" i="11"/>
  <c r="S21" i="11" s="1"/>
  <c r="R22" i="11"/>
  <c r="S22" i="11" s="1"/>
  <c r="R23" i="11"/>
  <c r="S23" i="11" s="1"/>
  <c r="R24" i="11"/>
  <c r="S24" i="11" s="1"/>
  <c r="R25" i="11"/>
  <c r="S25" i="11" s="1"/>
  <c r="R26" i="11"/>
  <c r="S26" i="11" s="1"/>
  <c r="R27" i="11"/>
  <c r="S27" i="11" s="1"/>
  <c r="R28" i="11"/>
  <c r="S28" i="11" s="1"/>
  <c r="R29" i="11"/>
  <c r="S29" i="11" s="1"/>
  <c r="R30" i="11"/>
  <c r="S30" i="11" s="1"/>
  <c r="R31" i="11"/>
  <c r="S31" i="11" s="1"/>
  <c r="R32" i="11"/>
  <c r="S32" i="11" s="1"/>
  <c r="R33" i="11"/>
  <c r="S33" i="11" s="1"/>
  <c r="R34" i="11"/>
  <c r="S34" i="11" s="1"/>
  <c r="R35" i="11"/>
  <c r="S35" i="11" s="1"/>
  <c r="R36" i="11"/>
  <c r="S36" i="11" s="1"/>
  <c r="R37" i="11"/>
  <c r="S37" i="11" s="1"/>
  <c r="R38" i="11"/>
  <c r="S38" i="11" s="1"/>
  <c r="R39" i="11"/>
  <c r="S39" i="11" s="1"/>
  <c r="R5" i="11"/>
  <c r="S5" i="11" s="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2" i="11"/>
  <c r="J23" i="11"/>
  <c r="J24" i="11"/>
  <c r="J25" i="11"/>
  <c r="J26" i="11"/>
  <c r="J27" i="11"/>
  <c r="J28" i="11"/>
  <c r="J30" i="11"/>
  <c r="J31" i="11"/>
  <c r="J32" i="11"/>
  <c r="J33" i="11"/>
  <c r="J34" i="11"/>
  <c r="J35" i="11"/>
  <c r="J36" i="11"/>
  <c r="J37" i="11"/>
  <c r="J38" i="11"/>
  <c r="J39" i="11"/>
  <c r="G6" i="11"/>
  <c r="H6" i="11" s="1"/>
  <c r="G7" i="11"/>
  <c r="H7" i="11" s="1"/>
  <c r="G8" i="11"/>
  <c r="H8" i="11" s="1"/>
  <c r="G9" i="11"/>
  <c r="H9" i="11" s="1"/>
  <c r="G10" i="11"/>
  <c r="H10" i="11" s="1"/>
  <c r="G11" i="11"/>
  <c r="H11" i="11" s="1"/>
  <c r="G12" i="11"/>
  <c r="H12" i="11" s="1"/>
  <c r="G13" i="11"/>
  <c r="H13" i="11" s="1"/>
  <c r="G14" i="11"/>
  <c r="H14" i="11" s="1"/>
  <c r="G15" i="11"/>
  <c r="H15" i="11" s="1"/>
  <c r="G16" i="11"/>
  <c r="H16" i="11" s="1"/>
  <c r="G17" i="11"/>
  <c r="H17" i="11" s="1"/>
  <c r="G18" i="11"/>
  <c r="H18" i="11" s="1"/>
  <c r="G19" i="11"/>
  <c r="H19" i="11" s="1"/>
  <c r="G20" i="11"/>
  <c r="H20" i="11" s="1"/>
  <c r="G21" i="11"/>
  <c r="H21" i="11" s="1"/>
  <c r="G22" i="11"/>
  <c r="H22" i="11" s="1"/>
  <c r="G23" i="11"/>
  <c r="H23" i="11" s="1"/>
  <c r="G24" i="11"/>
  <c r="H24" i="11" s="1"/>
  <c r="G25" i="11"/>
  <c r="H25" i="11" s="1"/>
  <c r="G26" i="11"/>
  <c r="H26" i="11" s="1"/>
  <c r="G27" i="11"/>
  <c r="H27" i="11" s="1"/>
  <c r="G28" i="11"/>
  <c r="H28" i="11" s="1"/>
  <c r="G29" i="11"/>
  <c r="H29" i="11" s="1"/>
  <c r="G30" i="11"/>
  <c r="H30" i="11" s="1"/>
  <c r="G31" i="11"/>
  <c r="H31" i="11" s="1"/>
  <c r="G32" i="11"/>
  <c r="H32" i="11" s="1"/>
  <c r="G33" i="11"/>
  <c r="H33" i="11" s="1"/>
  <c r="G34" i="11"/>
  <c r="H34" i="11" s="1"/>
  <c r="G35" i="11"/>
  <c r="H35" i="11" s="1"/>
  <c r="G36" i="11"/>
  <c r="H36" i="11" s="1"/>
  <c r="G37" i="11"/>
  <c r="H37" i="11" s="1"/>
  <c r="G38" i="11"/>
  <c r="H38" i="11" s="1"/>
  <c r="G39" i="11"/>
  <c r="H39" i="11" s="1"/>
  <c r="G5" i="11"/>
  <c r="H5" i="11" s="1"/>
  <c r="V5" i="11" l="1"/>
  <c r="D20" i="13" s="1"/>
  <c r="V38" i="11"/>
  <c r="D10" i="13" s="1"/>
  <c r="V36" i="11"/>
  <c r="D7" i="13" s="1"/>
  <c r="V34" i="11"/>
  <c r="D13" i="13" s="1"/>
  <c r="V32" i="11"/>
  <c r="D11" i="13" s="1"/>
  <c r="V30" i="11"/>
  <c r="D39" i="13" s="1"/>
  <c r="V28" i="11"/>
  <c r="D31" i="13" s="1"/>
  <c r="V26" i="11"/>
  <c r="D14" i="13" s="1"/>
  <c r="V24" i="11"/>
  <c r="D30" i="13" s="1"/>
  <c r="V22" i="11"/>
  <c r="D22" i="13" s="1"/>
  <c r="V18" i="11"/>
  <c r="D24" i="13" s="1"/>
  <c r="V16" i="11"/>
  <c r="D8" i="13" s="1"/>
  <c r="V14" i="11"/>
  <c r="D33" i="13" s="1"/>
  <c r="V12" i="11"/>
  <c r="D17" i="13" s="1"/>
  <c r="V10" i="11"/>
  <c r="D19" i="13" s="1"/>
  <c r="V8" i="11"/>
  <c r="D23" i="13" s="1"/>
  <c r="V6" i="11"/>
  <c r="D21" i="13" s="1"/>
  <c r="V19" i="11"/>
  <c r="D37" i="13" s="1"/>
  <c r="V17" i="11"/>
  <c r="D29" i="13" s="1"/>
  <c r="V15" i="11"/>
  <c r="D36" i="13" s="1"/>
  <c r="V13" i="11"/>
  <c r="D16" i="13" s="1"/>
  <c r="V11" i="11"/>
  <c r="D6" i="13" s="1"/>
  <c r="V9" i="11"/>
  <c r="D5" i="13" s="1"/>
  <c r="V7" i="11"/>
  <c r="D32" i="13" s="1"/>
  <c r="V20" i="11"/>
  <c r="D26" i="13" s="1"/>
  <c r="V39" i="11"/>
  <c r="D9" i="13" s="1"/>
  <c r="V37" i="11"/>
  <c r="D25" i="13" s="1"/>
  <c r="V35" i="11"/>
  <c r="D28" i="13" s="1"/>
  <c r="V33" i="11"/>
  <c r="D27" i="13" s="1"/>
  <c r="V31" i="11"/>
  <c r="D15" i="13" s="1"/>
  <c r="V29" i="11"/>
  <c r="D35" i="13" s="1"/>
  <c r="V27" i="11"/>
  <c r="D38" i="13" s="1"/>
  <c r="V25" i="11"/>
  <c r="D18" i="13" s="1"/>
  <c r="V23" i="11"/>
  <c r="D12" i="13" s="1"/>
  <c r="V21" i="11"/>
  <c r="D34" i="13" s="1"/>
  <c r="F21" i="12"/>
  <c r="F11" i="12"/>
  <c r="F6" i="12"/>
  <c r="F7" i="12"/>
  <c r="F8" i="12"/>
  <c r="F9" i="12"/>
  <c r="F10" i="12"/>
  <c r="F15" i="12"/>
  <c r="F16" i="12"/>
  <c r="F18" i="12"/>
  <c r="F19" i="12"/>
  <c r="F20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5" i="12"/>
  <c r="K41" i="9"/>
  <c r="J41" i="9"/>
  <c r="K40" i="9"/>
  <c r="J40" i="9"/>
  <c r="K15" i="9"/>
  <c r="J15" i="9"/>
  <c r="K39" i="9"/>
  <c r="J39" i="9"/>
  <c r="K38" i="9"/>
  <c r="J38" i="9"/>
  <c r="K37" i="9"/>
  <c r="J37" i="9"/>
  <c r="K19" i="9"/>
  <c r="J19" i="9"/>
  <c r="K36" i="9"/>
  <c r="J36" i="9"/>
  <c r="K35" i="9"/>
  <c r="J35" i="9"/>
  <c r="K34" i="9"/>
  <c r="J34" i="9"/>
  <c r="K33" i="9"/>
  <c r="J33" i="9"/>
  <c r="K32" i="9"/>
  <c r="J32" i="9"/>
  <c r="K14" i="9"/>
  <c r="J14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13" i="9"/>
  <c r="J13" i="9"/>
  <c r="K22" i="9"/>
  <c r="J22" i="9"/>
  <c r="K21" i="9"/>
  <c r="J21" i="9"/>
  <c r="K20" i="9"/>
  <c r="J20" i="9"/>
  <c r="K18" i="9"/>
  <c r="J18" i="9"/>
  <c r="L16" i="9"/>
  <c r="K17" i="9"/>
  <c r="J17" i="9"/>
  <c r="K12" i="9"/>
  <c r="J12" i="9"/>
  <c r="K11" i="9"/>
  <c r="J11" i="9"/>
  <c r="K10" i="9"/>
  <c r="J10" i="9"/>
  <c r="K9" i="9"/>
  <c r="J9" i="9"/>
  <c r="K8" i="9"/>
  <c r="J8" i="9"/>
  <c r="K7" i="9"/>
  <c r="J7" i="9"/>
  <c r="L41" i="9" l="1"/>
  <c r="L8" i="9"/>
  <c r="L10" i="9"/>
  <c r="L12" i="9"/>
  <c r="L18" i="9"/>
  <c r="L21" i="9"/>
  <c r="L13" i="9"/>
  <c r="L24" i="9"/>
  <c r="L26" i="9"/>
  <c r="L28" i="9"/>
  <c r="L30" i="9"/>
  <c r="L14" i="9"/>
  <c r="L33" i="9"/>
  <c r="L35" i="9"/>
  <c r="L38" i="9"/>
  <c r="L15" i="9"/>
  <c r="L40" i="9"/>
  <c r="L7" i="9"/>
  <c r="L9" i="9"/>
  <c r="L11" i="9"/>
  <c r="L17" i="9"/>
  <c r="L20" i="9"/>
  <c r="L22" i="9"/>
  <c r="L23" i="9"/>
  <c r="L25" i="9"/>
  <c r="L27" i="9"/>
  <c r="L29" i="9"/>
  <c r="L31" i="9"/>
  <c r="L32" i="9"/>
  <c r="L34" i="9"/>
  <c r="L36" i="9"/>
  <c r="L19" i="9"/>
  <c r="L37" i="9"/>
  <c r="L39" i="9"/>
  <c r="K13" i="5" l="1"/>
  <c r="K14" i="5"/>
  <c r="K18" i="5"/>
  <c r="K6" i="5"/>
  <c r="K7" i="5"/>
  <c r="K8" i="5"/>
  <c r="K9" i="5"/>
  <c r="K10" i="5"/>
  <c r="K11" i="5"/>
  <c r="K16" i="5"/>
  <c r="K17" i="5"/>
  <c r="K19" i="5"/>
  <c r="K20" i="5"/>
  <c r="K21" i="5"/>
  <c r="K12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15" i="5"/>
  <c r="J13" i="5"/>
  <c r="J14" i="5"/>
  <c r="J18" i="5"/>
  <c r="J6" i="5"/>
  <c r="J7" i="5"/>
  <c r="J8" i="5"/>
  <c r="J9" i="5"/>
  <c r="J10" i="5"/>
  <c r="J11" i="5"/>
  <c r="J16" i="5"/>
  <c r="J17" i="5"/>
  <c r="J19" i="5"/>
  <c r="J20" i="5"/>
  <c r="J21" i="5"/>
  <c r="J12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15" i="5"/>
  <c r="L15" i="5" l="1"/>
  <c r="L39" i="5"/>
  <c r="L37" i="5"/>
  <c r="L35" i="5"/>
  <c r="L33" i="5"/>
  <c r="L31" i="5"/>
  <c r="L29" i="5"/>
  <c r="L27" i="5"/>
  <c r="L25" i="5"/>
  <c r="L23" i="5"/>
  <c r="L12" i="5"/>
  <c r="L20" i="5"/>
  <c r="L17" i="5"/>
  <c r="L11" i="5"/>
  <c r="L9" i="5"/>
  <c r="L7" i="5"/>
  <c r="L18" i="5"/>
  <c r="L13" i="5"/>
  <c r="L40" i="5"/>
  <c r="L38" i="5"/>
  <c r="L36" i="5"/>
  <c r="L34" i="5"/>
  <c r="L32" i="5"/>
  <c r="L30" i="5"/>
  <c r="L28" i="5"/>
  <c r="L26" i="5"/>
  <c r="L24" i="5"/>
  <c r="L22" i="5"/>
  <c r="L21" i="5"/>
  <c r="L19" i="5"/>
  <c r="L16" i="5"/>
  <c r="L10" i="5"/>
  <c r="L8" i="5"/>
  <c r="L6" i="5"/>
  <c r="L14" i="5"/>
  <c r="F8" i="2" l="1"/>
  <c r="F25" i="2"/>
  <c r="F9" i="2"/>
  <c r="F20" i="2"/>
  <c r="F21" i="2"/>
  <c r="F40" i="2"/>
  <c r="F11" i="2"/>
  <c r="F32" i="2"/>
  <c r="F19" i="2"/>
  <c r="F31" i="2"/>
  <c r="F16" i="2"/>
  <c r="F34" i="2"/>
  <c r="F23" i="2"/>
  <c r="F30" i="2"/>
  <c r="F10" i="2"/>
  <c r="F7" i="2"/>
  <c r="F36" i="2"/>
  <c r="F13" i="2"/>
  <c r="F26" i="2"/>
  <c r="F14" i="2"/>
  <c r="F12" i="2"/>
  <c r="F37" i="2"/>
  <c r="F28" i="2"/>
  <c r="F22" i="2"/>
  <c r="F29" i="2"/>
  <c r="F39" i="2"/>
  <c r="F17" i="2"/>
  <c r="F15" i="2"/>
  <c r="F6" i="2"/>
  <c r="F38" i="2"/>
  <c r="F27" i="2"/>
  <c r="F35" i="2"/>
  <c r="F24" i="2"/>
  <c r="F33" i="2"/>
  <c r="F18" i="2"/>
</calcChain>
</file>

<file path=xl/sharedStrings.xml><?xml version="1.0" encoding="utf-8"?>
<sst xmlns="http://schemas.openxmlformats.org/spreadsheetml/2006/main" count="602" uniqueCount="104">
  <si>
    <t>№ п/п</t>
  </si>
  <si>
    <t>Наименование муниципального образования</t>
  </si>
  <si>
    <t>Количество субъктов МСП</t>
  </si>
  <si>
    <t>Агинский район</t>
  </si>
  <si>
    <t>Акшинский район</t>
  </si>
  <si>
    <t>Александрово-Заводский район</t>
  </si>
  <si>
    <t>Балейский район</t>
  </si>
  <si>
    <t>Борзинский район</t>
  </si>
  <si>
    <t>Газимуро-Заводский район</t>
  </si>
  <si>
    <t>Город Краснокаменск и 
Краснокаменский район</t>
  </si>
  <si>
    <t>Город Петровск-Забайкальский</t>
  </si>
  <si>
    <t>Город Чита</t>
  </si>
  <si>
    <t>Городской округ Агинское</t>
  </si>
  <si>
    <t>Дульдургинский район</t>
  </si>
  <si>
    <t>Забайкальский район</t>
  </si>
  <si>
    <t>ЗАТО Горный</t>
  </si>
  <si>
    <t>Каларский район</t>
  </si>
  <si>
    <t>Калганский район</t>
  </si>
  <si>
    <t>Карымский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</si>
  <si>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</si>
  <si>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</si>
  <si>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</si>
  <si>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</si>
  <si>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</si>
  <si>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</si>
  <si>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</si>
  <si>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</si>
  <si>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</si>
  <si>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</si>
  <si>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</si>
  <si>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</si>
  <si>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</si>
  <si>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</si>
  <si>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</si>
  <si>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</si>
  <si>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</si>
  <si>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</si>
  <si>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</si>
  <si>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2019 (А)</t>
  </si>
  <si>
    <t>2018 (Б)</t>
  </si>
  <si>
    <t>Р1мсп - прирост количества субъектов МСП, омуществляющих деятельность на территории МО, П=А/Б*100%-100</t>
  </si>
  <si>
    <t>Прирост количества субъектов малого и среднего  предпринимательства, осуществляющих деятельность на территории муниципального образования (показатель Р1мсп).</t>
  </si>
  <si>
    <t>Количество баллов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</si>
  <si>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</si>
  <si>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</si>
  <si>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</si>
  <si>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Город Краснокаменск и Краснокаменский район</t>
  </si>
  <si>
    <t>Динамика доходов местного бюджета от поступлений по специальным налоговым режимам (показатель Р1дох).</t>
  </si>
  <si>
    <t>2018 (Дотч-1)</t>
  </si>
  <si>
    <t>2019 (Дотч)</t>
  </si>
  <si>
    <t>Р1дох -динамика доходов местного бюджета от поступлений по специальным налоговым режимам, П=Дотч/Дотч-1*100</t>
  </si>
  <si>
    <t>Наименовагние миниципального образования</t>
  </si>
  <si>
    <t>тыс.рублей</t>
  </si>
  <si>
    <t>Количество реализованных мероприятий</t>
  </si>
  <si>
    <t>Оценка внедрения Стандарта деятельности органов местного самоуправления муниципальных районов и городских округов Забайкальского края по обеспечению благоприятного инвестиционного климата (Р2)</t>
  </si>
  <si>
    <t>*</t>
  </si>
  <si>
    <t>границы сельских поселений</t>
  </si>
  <si>
    <t>границы городских поселений</t>
  </si>
  <si>
    <t>Доля муниципальных образований муниципального района, сведения о границах которых внесены в Единый государственный реестр недвижимости, в общем количестве муниципальных образований муниципального района (показатель Р5дмо)</t>
  </si>
  <si>
    <t>%</t>
  </si>
  <si>
    <t>сведения внесены в ЕГРН</t>
  </si>
  <si>
    <t>всего</t>
  </si>
  <si>
    <t>Всего границ</t>
  </si>
  <si>
    <t>границы района, ГО</t>
  </si>
  <si>
    <t>×</t>
  </si>
  <si>
    <t>Сведения внесены в ЕГРН</t>
  </si>
  <si>
    <t>Доля населенных пунктов муниципального района, сведения о границах которых внесены в Единый государственный реестр недвижимости, в общем количестве населенных пунктов муниципального района (показатель Р5днп)</t>
  </si>
  <si>
    <t>Доля,%</t>
  </si>
  <si>
    <t>Набранная сумма баллов</t>
  </si>
  <si>
    <t>Рейтинг</t>
  </si>
  <si>
    <t>Оценка ОМСУ муниципальных образований в части их деятельности по качеству организации и проведения оценки регулирующего воздействия (показатель Р6)</t>
  </si>
  <si>
    <t>Наименование МР (ГО)</t>
  </si>
  <si>
    <t>Р1мсп</t>
  </si>
  <si>
    <t>Р1дох</t>
  </si>
  <si>
    <t>Р1фп</t>
  </si>
  <si>
    <t>Суммарный результат</t>
  </si>
  <si>
    <t>Удельный вес (15%)</t>
  </si>
  <si>
    <t>Р2</t>
  </si>
  <si>
    <t>Удельный вес (25 %)</t>
  </si>
  <si>
    <t>Р3</t>
  </si>
  <si>
    <t>Р4</t>
  </si>
  <si>
    <t>Р5дмо</t>
  </si>
  <si>
    <t>Р5днп</t>
  </si>
  <si>
    <t>Р5дтз</t>
  </si>
  <si>
    <t>Р6</t>
  </si>
  <si>
    <t>ИТОГ</t>
  </si>
  <si>
    <t>Расчет рейтинга состояния инвестиционного климата муниципальных районов и городских округов Забайкальского края за 2019 год</t>
  </si>
  <si>
    <t>**</t>
  </si>
  <si>
    <t>***</t>
  </si>
  <si>
    <t>****</t>
  </si>
  <si>
    <r>
      <t xml:space="preserve">*-  информация о ходе внедрения Стандарта деятельности ОМСУ муниципальных образований по обеспечению благоприятного инвестиционного климата муниципальным образованием </t>
    </r>
    <r>
      <rPr>
        <b/>
        <sz val="11"/>
        <color theme="1"/>
        <rFont val="Times New Roman"/>
        <family val="1"/>
        <charset val="204"/>
      </rPr>
      <t>не представлена</t>
    </r>
  </si>
  <si>
    <t>** - оценить показатель не представилось возможным в связи с отсутствием достаточной обратной связи от респондентов</t>
  </si>
  <si>
    <r>
      <t xml:space="preserve">* -  информация о ходе внедрения Стандарта деятельности ОМСУ муниципальных образований по обеспечению благоприятного инвестиционного климата муниципальным образованием </t>
    </r>
    <r>
      <rPr>
        <b/>
        <sz val="10"/>
        <color theme="1"/>
        <rFont val="Times New Roman"/>
        <family val="1"/>
        <charset val="204"/>
      </rPr>
      <t>не представлена</t>
    </r>
  </si>
  <si>
    <t>*** - оценить показатель не представилось возможным, так как в настоящее время на основании Стандарта развития конкуренции в субъектах Российской Федерации, утвержденного распоряжением Правительства Российской Федерации от 19 апреля 2019 года № 768-р, осуществляется внесение изменений в методику формирования рейтинга муниципальных районов (городских округов) Забайкальского края в части их деятельности по содействию развитию конкуренции, утвержденную распоряжением Министерства экономического развития Забайкальского края от 19 декабря 2018 года № 60-р "О системе мотивации органов местного самоуправления муниципальных районов (городских округов) Забайкальского края к эффективной работе по содействию развитию конкуренции"</t>
  </si>
  <si>
    <t>**** - Управлением Росреестра по Забайкальского краю информация в разрезе муниципальных образований не представлена, ввиду ее отсутствия.</t>
  </si>
  <si>
    <t>Сводный рейтинг состояния инвестиционного климата муниципальных районов и городских округов Забайкальского края за 2019 год</t>
  </si>
  <si>
    <t>Качество и доступность финансовой поддержки (показатель Р1фп)</t>
  </si>
  <si>
    <t>Объем предоставленных юридическим лицам и индивидуальным предпринимателям субсидий из местного бюджета в 2019 (С)</t>
  </si>
  <si>
    <t>Налоговые доходы 2019 год (Д)</t>
  </si>
  <si>
    <t>Р1фп - качество и доступность финансовой поддержки (П)       П= С/Д*100%</t>
  </si>
  <si>
    <t>Выпадающие доходы местных бюджетов по земельному налогу (ф.н/о №5-МН за 2018 год)      (НЛ)</t>
  </si>
  <si>
    <t>Объем предоставленных юридическим лицам и индивидуальным предпринимателям субсидий из местного бюджета в 2018 (С)</t>
  </si>
  <si>
    <t>Налоговые доходы 2018 год (Д)</t>
  </si>
  <si>
    <t>Р1фп - качество и доступность финансовой поддержки (П)       П= (НЛ+С)/Д*100%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</si>
</sst>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.0\ _₽_-;\-* #,##0.0\ _₽_-;_-* &quot;-&quot;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/>
    </xf>
    <xf numFmtId="164" fontId="5" fillId="3" borderId="1" xfId="1" applyNumberFormat="1" applyFont="1" applyFill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5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6" xfId="0" applyFont="1" applyFill="1" applyBorder="1"/>
    <xf numFmtId="0" fontId="1" fillId="0" borderId="0" xfId="0" applyFont="1" applyBorder="1"/>
    <xf numFmtId="2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G40"/>
  <sheetViews>
    <sheetView workbookViewId="0">
      <selection activeCell="F17" sqref="F17"/>
    </sheetView>
  </sheetViews>
  <sheetFormatPr defaultRowHeight="15" x14ac:dyDescent="0.25"/>
  <cols>
    <col min="1" max="1" width="4.7109375" customWidth="1"/>
    <col min="2" max="2" width="12" customWidth="1"/>
    <col min="3" max="3" width="51" customWidth="1"/>
    <col min="4" max="4" width="14" customWidth="1"/>
    <col min="5" max="5" width="18.85546875" customWidth="1"/>
    <col min="6" max="6" width="22.85546875" customWidth="1"/>
    <col min="7" max="7" width="14.140625" customWidth="1"/>
  </cols>
  <sheetData>
    <row r="2" spans="2:7" ht="46.5" customHeight="1" x14ac:dyDescent="0.25">
      <c r="B2" s="38" t="s">
        <v>41</v>
      </c>
      <c r="C2" s="39"/>
      <c r="D2" s="39"/>
      <c r="E2" s="39"/>
      <c r="F2" s="39"/>
      <c r="G2" s="40"/>
    </row>
    <row r="4" spans="2:7" ht="46.5" customHeight="1" x14ac:dyDescent="0.25">
      <c r="B4" s="41" t="s">
        <v>0</v>
      </c>
      <c r="C4" s="41" t="s">
        <v>1</v>
      </c>
      <c r="D4" s="43" t="s">
        <v>2</v>
      </c>
      <c r="E4" s="44"/>
      <c r="F4" s="41" t="s">
        <v>40</v>
      </c>
      <c r="G4" s="41" t="s">
        <v>42</v>
      </c>
    </row>
    <row r="5" spans="2:7" ht="81" customHeight="1" x14ac:dyDescent="0.25">
      <c r="B5" s="42"/>
      <c r="C5" s="42"/>
      <c r="D5" s="3" t="s">
        <v>39</v>
      </c>
      <c r="E5" s="3" t="s">
        <v>38</v>
      </c>
      <c r="F5" s="42"/>
      <c r="G5" s="42"/>
    </row>
    <row r="6" spans="2:7" ht="15.75" x14ac:dyDescent="0.25">
      <c r="B6" s="1">
        <v>1</v>
      </c>
      <c r="C6" s="4" t="s">
        <v>3</v>
      </c>
      <c r="D6" s="1">
        <v>645</v>
      </c>
      <c r="E6" s="1">
        <v>819</v>
      </c>
      <c r="F6" s="2">
        <f t="shared" ref="F6:F40" si="0">(E6/D6*100)-100</f>
        <v>26.976744186046517</v>
      </c>
      <c r="G6" s="1">
        <v>29</v>
      </c>
    </row>
    <row r="7" spans="2:7" ht="15.75" x14ac:dyDescent="0.25">
      <c r="B7" s="1">
        <v>2</v>
      </c>
      <c r="C7" s="4" t="s">
        <v>4</v>
      </c>
      <c r="D7" s="1">
        <v>102</v>
      </c>
      <c r="E7" s="1">
        <v>122</v>
      </c>
      <c r="F7" s="2">
        <f t="shared" si="0"/>
        <v>19.607843137254903</v>
      </c>
      <c r="G7" s="1">
        <v>16</v>
      </c>
    </row>
    <row r="8" spans="2:7" ht="15.75" x14ac:dyDescent="0.25">
      <c r="B8" s="1">
        <v>3</v>
      </c>
      <c r="C8" s="4" t="s">
        <v>5</v>
      </c>
      <c r="D8" s="1">
        <v>68</v>
      </c>
      <c r="E8" s="1">
        <v>76</v>
      </c>
      <c r="F8" s="2">
        <f t="shared" si="0"/>
        <v>11.764705882352942</v>
      </c>
      <c r="G8" s="1">
        <v>1</v>
      </c>
    </row>
    <row r="9" spans="2:7" ht="15.75" x14ac:dyDescent="0.25">
      <c r="B9" s="1">
        <v>4</v>
      </c>
      <c r="C9" s="4" t="s">
        <v>6</v>
      </c>
      <c r="D9" s="1">
        <v>159</v>
      </c>
      <c r="E9" s="1">
        <v>183</v>
      </c>
      <c r="F9" s="2">
        <f t="shared" si="0"/>
        <v>15.094339622641513</v>
      </c>
      <c r="G9" s="1">
        <v>3</v>
      </c>
    </row>
    <row r="10" spans="2:7" ht="15.75" x14ac:dyDescent="0.25">
      <c r="B10" s="1">
        <v>5</v>
      </c>
      <c r="C10" s="4" t="s">
        <v>7</v>
      </c>
      <c r="D10" s="1">
        <v>665</v>
      </c>
      <c r="E10" s="1">
        <v>794</v>
      </c>
      <c r="F10" s="2">
        <f t="shared" si="0"/>
        <v>19.398496240601503</v>
      </c>
      <c r="G10" s="1">
        <v>15</v>
      </c>
    </row>
    <row r="11" spans="2:7" ht="15.75" x14ac:dyDescent="0.25">
      <c r="B11" s="1">
        <v>6</v>
      </c>
      <c r="C11" s="4" t="s">
        <v>8</v>
      </c>
      <c r="D11" s="1">
        <v>82</v>
      </c>
      <c r="E11" s="1">
        <v>96</v>
      </c>
      <c r="F11" s="2">
        <f t="shared" si="0"/>
        <v>17.073170731707307</v>
      </c>
      <c r="G11" s="1">
        <v>7</v>
      </c>
    </row>
    <row r="12" spans="2:7" ht="31.5" x14ac:dyDescent="0.25">
      <c r="B12" s="1">
        <v>7</v>
      </c>
      <c r="C12" s="4" t="s">
        <v>9</v>
      </c>
      <c r="D12" s="1">
        <v>980</v>
      </c>
      <c r="E12" s="1">
        <v>1184</v>
      </c>
      <c r="F12" s="2">
        <f t="shared" si="0"/>
        <v>20.816326530612244</v>
      </c>
      <c r="G12" s="1">
        <v>21</v>
      </c>
    </row>
    <row r="13" spans="2:7" ht="15.75" x14ac:dyDescent="0.25">
      <c r="B13" s="1">
        <v>8</v>
      </c>
      <c r="C13" s="4" t="s">
        <v>10</v>
      </c>
      <c r="D13" s="1">
        <v>268</v>
      </c>
      <c r="E13" s="1">
        <v>322</v>
      </c>
      <c r="F13" s="2">
        <f t="shared" si="0"/>
        <v>20.149253731343293</v>
      </c>
      <c r="G13" s="1">
        <v>18</v>
      </c>
    </row>
    <row r="14" spans="2:7" ht="15.75" x14ac:dyDescent="0.25">
      <c r="B14" s="1">
        <v>9</v>
      </c>
      <c r="C14" s="4" t="s">
        <v>11</v>
      </c>
      <c r="D14" s="1">
        <v>10863</v>
      </c>
      <c r="E14" s="1">
        <v>13071</v>
      </c>
      <c r="F14" s="2">
        <f t="shared" si="0"/>
        <v>20.325876829605079</v>
      </c>
      <c r="G14" s="1">
        <v>20</v>
      </c>
    </row>
    <row r="15" spans="2:7" ht="15.75" x14ac:dyDescent="0.25">
      <c r="B15" s="1">
        <v>10</v>
      </c>
      <c r="C15" s="4" t="s">
        <v>12</v>
      </c>
      <c r="D15" s="1">
        <v>437</v>
      </c>
      <c r="E15" s="1">
        <v>547</v>
      </c>
      <c r="F15" s="2">
        <f t="shared" si="0"/>
        <v>25.171624713958821</v>
      </c>
      <c r="G15" s="1">
        <v>28</v>
      </c>
    </row>
    <row r="16" spans="2:7" ht="15.75" x14ac:dyDescent="0.25">
      <c r="B16" s="1">
        <v>11</v>
      </c>
      <c r="C16" s="4" t="s">
        <v>13</v>
      </c>
      <c r="D16" s="1">
        <v>150</v>
      </c>
      <c r="E16" s="1">
        <v>178</v>
      </c>
      <c r="F16" s="2">
        <f t="shared" si="0"/>
        <v>18.666666666666671</v>
      </c>
      <c r="G16" s="1">
        <v>11</v>
      </c>
    </row>
    <row r="17" spans="2:7" ht="15.75" x14ac:dyDescent="0.25">
      <c r="B17" s="1">
        <v>12</v>
      </c>
      <c r="C17" s="4" t="s">
        <v>14</v>
      </c>
      <c r="D17" s="1">
        <v>414</v>
      </c>
      <c r="E17" s="1">
        <v>512</v>
      </c>
      <c r="F17" s="2">
        <f t="shared" si="0"/>
        <v>23.671497584541058</v>
      </c>
      <c r="G17" s="1">
        <v>27</v>
      </c>
    </row>
    <row r="18" spans="2:7" ht="15.75" x14ac:dyDescent="0.25">
      <c r="B18" s="1">
        <v>13</v>
      </c>
      <c r="C18" s="4" t="s">
        <v>15</v>
      </c>
      <c r="D18" s="1">
        <v>56</v>
      </c>
      <c r="E18" s="1">
        <v>75</v>
      </c>
      <c r="F18" s="2">
        <f t="shared" si="0"/>
        <v>33.928571428571416</v>
      </c>
      <c r="G18" s="1">
        <v>35</v>
      </c>
    </row>
    <row r="19" spans="2:7" ht="15.75" x14ac:dyDescent="0.25">
      <c r="B19" s="1">
        <v>14</v>
      </c>
      <c r="C19" s="4" t="s">
        <v>16</v>
      </c>
      <c r="D19" s="1">
        <v>216</v>
      </c>
      <c r="E19" s="1">
        <v>254</v>
      </c>
      <c r="F19" s="2">
        <f t="shared" si="0"/>
        <v>17.592592592592581</v>
      </c>
      <c r="G19" s="1">
        <v>9</v>
      </c>
    </row>
    <row r="20" spans="2:7" ht="15.75" x14ac:dyDescent="0.25">
      <c r="B20" s="1">
        <v>15</v>
      </c>
      <c r="C20" s="4" t="s">
        <v>17</v>
      </c>
      <c r="D20" s="1">
        <v>70</v>
      </c>
      <c r="E20" s="1">
        <v>81</v>
      </c>
      <c r="F20" s="2">
        <f t="shared" si="0"/>
        <v>15.714285714285722</v>
      </c>
      <c r="G20" s="1">
        <v>4</v>
      </c>
    </row>
    <row r="21" spans="2:7" ht="15.75" x14ac:dyDescent="0.25">
      <c r="B21" s="1">
        <v>16</v>
      </c>
      <c r="C21" s="4" t="s">
        <v>18</v>
      </c>
      <c r="D21" s="1">
        <v>375</v>
      </c>
      <c r="E21" s="1">
        <v>436</v>
      </c>
      <c r="F21" s="2">
        <f t="shared" si="0"/>
        <v>16.26666666666668</v>
      </c>
      <c r="G21" s="1">
        <v>5</v>
      </c>
    </row>
    <row r="22" spans="2:7" ht="15.75" x14ac:dyDescent="0.25">
      <c r="B22" s="1">
        <v>17</v>
      </c>
      <c r="C22" s="4" t="s">
        <v>19</v>
      </c>
      <c r="D22" s="1">
        <v>234</v>
      </c>
      <c r="E22" s="1">
        <v>285</v>
      </c>
      <c r="F22" s="2">
        <f t="shared" si="0"/>
        <v>21.794871794871781</v>
      </c>
      <c r="G22" s="1">
        <v>24</v>
      </c>
    </row>
    <row r="23" spans="2:7" ht="15.75" x14ac:dyDescent="0.25">
      <c r="B23" s="1">
        <v>18</v>
      </c>
      <c r="C23" s="4" t="s">
        <v>20</v>
      </c>
      <c r="D23" s="1">
        <v>131</v>
      </c>
      <c r="E23" s="1">
        <v>156</v>
      </c>
      <c r="F23" s="2">
        <f t="shared" si="0"/>
        <v>19.083969465648849</v>
      </c>
      <c r="G23" s="1">
        <v>13</v>
      </c>
    </row>
    <row r="24" spans="2:7" ht="15.75" x14ac:dyDescent="0.25">
      <c r="B24" s="1">
        <v>19</v>
      </c>
      <c r="C24" s="4" t="s">
        <v>21</v>
      </c>
      <c r="D24" s="1">
        <v>285</v>
      </c>
      <c r="E24" s="1">
        <v>366</v>
      </c>
      <c r="F24" s="2">
        <f t="shared" si="0"/>
        <v>28.421052631578959</v>
      </c>
      <c r="G24" s="1">
        <v>33</v>
      </c>
    </row>
    <row r="25" spans="2:7" ht="15.75" x14ac:dyDescent="0.25">
      <c r="B25" s="1">
        <v>20</v>
      </c>
      <c r="C25" s="4" t="s">
        <v>22</v>
      </c>
      <c r="D25" s="1">
        <v>334</v>
      </c>
      <c r="E25" s="1">
        <v>382</v>
      </c>
      <c r="F25" s="2">
        <f t="shared" si="0"/>
        <v>14.371257485029943</v>
      </c>
      <c r="G25" s="1">
        <v>2</v>
      </c>
    </row>
    <row r="26" spans="2:7" ht="15.75" x14ac:dyDescent="0.25">
      <c r="B26" s="1">
        <v>21</v>
      </c>
      <c r="C26" s="4" t="s">
        <v>23</v>
      </c>
      <c r="D26" s="1">
        <v>311</v>
      </c>
      <c r="E26" s="1">
        <v>374</v>
      </c>
      <c r="F26" s="2">
        <f t="shared" si="0"/>
        <v>20.257234726688097</v>
      </c>
      <c r="G26" s="1">
        <v>19</v>
      </c>
    </row>
    <row r="27" spans="2:7" ht="15.75" x14ac:dyDescent="0.25">
      <c r="B27" s="1">
        <v>22</v>
      </c>
      <c r="C27" s="4" t="s">
        <v>24</v>
      </c>
      <c r="D27" s="1">
        <v>80</v>
      </c>
      <c r="E27" s="1">
        <v>102</v>
      </c>
      <c r="F27" s="2">
        <f t="shared" si="0"/>
        <v>27.499999999999986</v>
      </c>
      <c r="G27" s="1">
        <v>31</v>
      </c>
    </row>
    <row r="28" spans="2:7" ht="15.75" x14ac:dyDescent="0.25">
      <c r="B28" s="1">
        <v>23</v>
      </c>
      <c r="C28" s="4" t="s">
        <v>25</v>
      </c>
      <c r="D28" s="1">
        <v>292</v>
      </c>
      <c r="E28" s="1">
        <v>355</v>
      </c>
      <c r="F28" s="2">
        <f t="shared" si="0"/>
        <v>21.575342465753437</v>
      </c>
      <c r="G28" s="1">
        <v>23</v>
      </c>
    </row>
    <row r="29" spans="2:7" ht="15.75" x14ac:dyDescent="0.25">
      <c r="B29" s="1">
        <v>24</v>
      </c>
      <c r="C29" s="4" t="s">
        <v>26</v>
      </c>
      <c r="D29" s="1">
        <v>131</v>
      </c>
      <c r="E29" s="1">
        <v>160</v>
      </c>
      <c r="F29" s="2">
        <f t="shared" si="0"/>
        <v>22.137404580152676</v>
      </c>
      <c r="G29" s="1">
        <v>25</v>
      </c>
    </row>
    <row r="30" spans="2:7" ht="15.75" x14ac:dyDescent="0.25">
      <c r="B30" s="1">
        <v>25</v>
      </c>
      <c r="C30" s="4" t="s">
        <v>27</v>
      </c>
      <c r="D30" s="1">
        <v>487</v>
      </c>
      <c r="E30" s="1">
        <v>581</v>
      </c>
      <c r="F30" s="2">
        <f t="shared" si="0"/>
        <v>19.301848049281318</v>
      </c>
      <c r="G30" s="1">
        <v>14</v>
      </c>
    </row>
    <row r="31" spans="2:7" ht="15.75" x14ac:dyDescent="0.25">
      <c r="B31" s="1">
        <v>26</v>
      </c>
      <c r="C31" s="4" t="s">
        <v>28</v>
      </c>
      <c r="D31" s="1">
        <v>212</v>
      </c>
      <c r="E31" s="1">
        <v>250</v>
      </c>
      <c r="F31" s="2">
        <f t="shared" si="0"/>
        <v>17.924528301886795</v>
      </c>
      <c r="G31" s="1">
        <v>10</v>
      </c>
    </row>
    <row r="32" spans="2:7" ht="15.75" x14ac:dyDescent="0.25">
      <c r="B32" s="1">
        <v>27</v>
      </c>
      <c r="C32" s="4" t="s">
        <v>29</v>
      </c>
      <c r="D32" s="1">
        <v>199</v>
      </c>
      <c r="E32" s="1">
        <v>234</v>
      </c>
      <c r="F32" s="2">
        <f t="shared" si="0"/>
        <v>17.587939698492463</v>
      </c>
      <c r="G32" s="1">
        <v>8</v>
      </c>
    </row>
    <row r="33" spans="2:7" ht="15.75" x14ac:dyDescent="0.25">
      <c r="B33" s="1">
        <v>28</v>
      </c>
      <c r="C33" s="4" t="s">
        <v>30</v>
      </c>
      <c r="D33" s="1">
        <v>22</v>
      </c>
      <c r="E33" s="1">
        <v>29</v>
      </c>
      <c r="F33" s="2">
        <f t="shared" si="0"/>
        <v>31.818181818181813</v>
      </c>
      <c r="G33" s="1">
        <v>34</v>
      </c>
    </row>
    <row r="34" spans="2:7" ht="15.75" x14ac:dyDescent="0.25">
      <c r="B34" s="1">
        <v>29</v>
      </c>
      <c r="C34" s="4" t="s">
        <v>31</v>
      </c>
      <c r="D34" s="1">
        <v>128</v>
      </c>
      <c r="E34" s="1">
        <v>152</v>
      </c>
      <c r="F34" s="2">
        <f t="shared" si="0"/>
        <v>18.75</v>
      </c>
      <c r="G34" s="1">
        <v>12</v>
      </c>
    </row>
    <row r="35" spans="2:7" ht="15.75" x14ac:dyDescent="0.25">
      <c r="B35" s="1">
        <v>30</v>
      </c>
      <c r="C35" s="4" t="s">
        <v>32</v>
      </c>
      <c r="D35" s="1">
        <v>192</v>
      </c>
      <c r="E35" s="1">
        <v>246</v>
      </c>
      <c r="F35" s="2">
        <f t="shared" si="0"/>
        <v>28.125</v>
      </c>
      <c r="G35" s="1">
        <v>32</v>
      </c>
    </row>
    <row r="36" spans="2:7" ht="15.75" x14ac:dyDescent="0.25">
      <c r="B36" s="1">
        <v>31</v>
      </c>
      <c r="C36" s="4" t="s">
        <v>33</v>
      </c>
      <c r="D36" s="1">
        <v>348</v>
      </c>
      <c r="E36" s="1">
        <v>418</v>
      </c>
      <c r="F36" s="2">
        <f t="shared" si="0"/>
        <v>20.114942528735625</v>
      </c>
      <c r="G36" s="1">
        <v>17</v>
      </c>
    </row>
    <row r="37" spans="2:7" ht="15.75" x14ac:dyDescent="0.25">
      <c r="B37" s="1">
        <v>32</v>
      </c>
      <c r="C37" s="4" t="s">
        <v>34</v>
      </c>
      <c r="D37" s="1">
        <v>345</v>
      </c>
      <c r="E37" s="1">
        <v>418</v>
      </c>
      <c r="F37" s="2">
        <f t="shared" si="0"/>
        <v>21.159420289855063</v>
      </c>
      <c r="G37" s="1">
        <v>22</v>
      </c>
    </row>
    <row r="38" spans="2:7" ht="15.75" x14ac:dyDescent="0.25">
      <c r="B38" s="1">
        <v>33</v>
      </c>
      <c r="C38" s="4" t="s">
        <v>35</v>
      </c>
      <c r="D38" s="1">
        <v>1068</v>
      </c>
      <c r="E38" s="1">
        <v>1360</v>
      </c>
      <c r="F38" s="2">
        <f t="shared" si="0"/>
        <v>27.340823970037448</v>
      </c>
      <c r="G38" s="1">
        <v>30</v>
      </c>
    </row>
    <row r="39" spans="2:7" ht="15.75" x14ac:dyDescent="0.25">
      <c r="B39" s="1">
        <v>34</v>
      </c>
      <c r="C39" s="4" t="s">
        <v>36</v>
      </c>
      <c r="D39" s="1">
        <v>58</v>
      </c>
      <c r="E39" s="1">
        <v>71</v>
      </c>
      <c r="F39" s="2">
        <f t="shared" si="0"/>
        <v>22.41379310344827</v>
      </c>
      <c r="G39" s="1">
        <v>26</v>
      </c>
    </row>
    <row r="40" spans="2:7" ht="15.75" x14ac:dyDescent="0.25">
      <c r="B40" s="1">
        <v>35</v>
      </c>
      <c r="C40" s="4" t="s">
        <v>37</v>
      </c>
      <c r="D40" s="1">
        <v>481</v>
      </c>
      <c r="E40" s="1">
        <v>563</v>
      </c>
      <c r="F40" s="2">
        <f t="shared" si="0"/>
        <v>17.047817047817034</v>
      </c>
      <c r="G40" s="1">
        <v>6</v>
      </c>
    </row>
  </sheetData>
  <autoFilter ref="B4:G40">
    <filterColumn colId="2" showButton="0"/>
    <sortState ref="B7:G40">
      <sortCondition ref="B4:B40"/>
    </sortState>
  </autoFilter>
  <mergeCells count="6">
    <mergeCell ref="B2:G2"/>
    <mergeCell ref="B4:B5"/>
    <mergeCell ref="C4:C5"/>
    <mergeCell ref="D4:E4"/>
    <mergeCell ref="F4:F5"/>
    <mergeCell ref="G4:G5"/>
  </mergeCells>
  <pageMargins left="0.7" right="0.7" top="0.75" bottom="0.75" header="0.3" footer="0.3"/>
  <pageSetup paperSize="9" scale="64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D39"/>
  <sheetViews>
    <sheetView workbookViewId="0">
      <selection activeCell="H24" sqref="H24"/>
    </sheetView>
  </sheetViews>
  <sheetFormatPr defaultRowHeight="15" x14ac:dyDescent="0.25"/>
  <cols>
    <col min="3" max="3" width="32" customWidth="1"/>
    <col min="4" max="4" width="16.5703125" customWidth="1"/>
  </cols>
  <sheetData>
    <row r="2" spans="2:4" ht="46.5" customHeight="1" x14ac:dyDescent="0.25">
      <c r="B2" s="38" t="s">
        <v>95</v>
      </c>
      <c r="C2" s="38"/>
      <c r="D2" s="38"/>
    </row>
    <row r="4" spans="2:4" ht="15.75" x14ac:dyDescent="0.25">
      <c r="B4" s="31" t="s">
        <v>0</v>
      </c>
      <c r="C4" s="31" t="s">
        <v>71</v>
      </c>
      <c r="D4" s="31" t="s">
        <v>69</v>
      </c>
    </row>
    <row r="5" spans="2:4" ht="15.75" x14ac:dyDescent="0.25">
      <c r="B5" s="12">
        <v>1</v>
      </c>
      <c r="C5" s="4" t="s">
        <v>7</v>
      </c>
      <c r="D5" s="27">
        <f>'ИТОГОВЫЙ РЕЙТИНГ 2020'!V9</f>
        <v>33.6</v>
      </c>
    </row>
    <row r="6" spans="2:4" ht="31.5" x14ac:dyDescent="0.25">
      <c r="B6" s="12">
        <v>2</v>
      </c>
      <c r="C6" s="4" t="s">
        <v>9</v>
      </c>
      <c r="D6" s="27">
        <f>'ИТОГОВЫЙ РЕЙТИНГ 2020'!V11</f>
        <v>30.35</v>
      </c>
    </row>
    <row r="7" spans="2:4" ht="15.75" x14ac:dyDescent="0.25">
      <c r="B7" s="12">
        <v>3</v>
      </c>
      <c r="C7" s="4" t="s">
        <v>34</v>
      </c>
      <c r="D7" s="27">
        <f>'ИТОГОВЫЙ РЕЙТИНГ 2020'!V36</f>
        <v>28</v>
      </c>
    </row>
    <row r="8" spans="2:4" ht="15.75" x14ac:dyDescent="0.25">
      <c r="B8" s="12">
        <v>4</v>
      </c>
      <c r="C8" s="4" t="s">
        <v>14</v>
      </c>
      <c r="D8" s="27">
        <f>'ИТОГОВЫЙ РЕЙТИНГ 2020'!V16</f>
        <v>27.4</v>
      </c>
    </row>
    <row r="9" spans="2:4" ht="15.75" x14ac:dyDescent="0.25">
      <c r="B9" s="12">
        <v>5</v>
      </c>
      <c r="C9" s="4" t="s">
        <v>37</v>
      </c>
      <c r="D9" s="27">
        <f>'ИТОГОВЫЙ РЕЙТИНГ 2020'!V39</f>
        <v>26.549999999999997</v>
      </c>
    </row>
    <row r="10" spans="2:4" ht="15.75" x14ac:dyDescent="0.25">
      <c r="B10" s="12">
        <v>6</v>
      </c>
      <c r="C10" s="4" t="s">
        <v>36</v>
      </c>
      <c r="D10" s="27">
        <f>'ИТОГОВЫЙ РЕЙТИНГ 2020'!V38</f>
        <v>25.699999999999996</v>
      </c>
    </row>
    <row r="11" spans="2:4" ht="15.75" x14ac:dyDescent="0.25">
      <c r="B11" s="12">
        <v>7</v>
      </c>
      <c r="C11" s="4" t="s">
        <v>30</v>
      </c>
      <c r="D11" s="27">
        <f>'ИТОГОВЫЙ РЕЙТИНГ 2020'!V32</f>
        <v>25.55</v>
      </c>
    </row>
    <row r="12" spans="2:4" ht="15.75" x14ac:dyDescent="0.25">
      <c r="B12" s="12">
        <v>8</v>
      </c>
      <c r="C12" s="4" t="s">
        <v>21</v>
      </c>
      <c r="D12" s="27">
        <f>'ИТОГОВЫЙ РЕЙТИНГ 2020'!V23</f>
        <v>25.299999999999997</v>
      </c>
    </row>
    <row r="13" spans="2:4" ht="15.75" x14ac:dyDescent="0.25">
      <c r="B13" s="12">
        <v>9</v>
      </c>
      <c r="C13" s="4" t="s">
        <v>32</v>
      </c>
      <c r="D13" s="27">
        <f>'ИТОГОВЫЙ РЕЙТИНГ 2020'!V34</f>
        <v>25.2</v>
      </c>
    </row>
    <row r="14" spans="2:4" ht="15.75" x14ac:dyDescent="0.25">
      <c r="B14" s="12">
        <v>10</v>
      </c>
      <c r="C14" s="4" t="s">
        <v>24</v>
      </c>
      <c r="D14" s="27">
        <f>'ИТОГОВЫЙ РЕЙТИНГ 2020'!V26</f>
        <v>25.1</v>
      </c>
    </row>
    <row r="15" spans="2:4" ht="15.75" x14ac:dyDescent="0.25">
      <c r="B15" s="12">
        <v>11</v>
      </c>
      <c r="C15" s="4" t="s">
        <v>29</v>
      </c>
      <c r="D15" s="27">
        <f>'ИТОГОВЫЙ РЕЙТИНГ 2020'!V31</f>
        <v>24.75</v>
      </c>
    </row>
    <row r="16" spans="2:4" ht="15.75" x14ac:dyDescent="0.25">
      <c r="B16" s="12">
        <v>12</v>
      </c>
      <c r="C16" s="4" t="s">
        <v>11</v>
      </c>
      <c r="D16" s="27">
        <f>'ИТОГОВЫЙ РЕЙТИНГ 2020'!V13</f>
        <v>24.25</v>
      </c>
    </row>
    <row r="17" spans="2:4" ht="18.75" customHeight="1" x14ac:dyDescent="0.25">
      <c r="B17" s="12">
        <v>13</v>
      </c>
      <c r="C17" s="4" t="s">
        <v>10</v>
      </c>
      <c r="D17" s="27">
        <f>'ИТОГОВЫЙ РЕЙТИНГ 2020'!V12</f>
        <v>23.650000000000002</v>
      </c>
    </row>
    <row r="18" spans="2:4" ht="15.75" x14ac:dyDescent="0.25">
      <c r="B18" s="12">
        <v>14</v>
      </c>
      <c r="C18" s="4" t="s">
        <v>23</v>
      </c>
      <c r="D18" s="27">
        <f>'ИТОГОВЫЙ РЕЙТИНГ 2020'!V25</f>
        <v>22.35</v>
      </c>
    </row>
    <row r="19" spans="2:4" ht="15.75" x14ac:dyDescent="0.25">
      <c r="B19" s="12">
        <v>16</v>
      </c>
      <c r="C19" s="4" t="s">
        <v>8</v>
      </c>
      <c r="D19" s="27">
        <f>'ИТОГОВЫЙ РЕЙТИНГ 2020'!V10</f>
        <v>22.2</v>
      </c>
    </row>
    <row r="20" spans="2:4" ht="15.75" x14ac:dyDescent="0.25">
      <c r="B20" s="12">
        <v>15</v>
      </c>
      <c r="C20" s="4" t="s">
        <v>3</v>
      </c>
      <c r="D20" s="27">
        <f>'ИТОГОВЫЙ РЕЙТИНГ 2020'!V5</f>
        <v>22.2</v>
      </c>
    </row>
    <row r="21" spans="2:4" ht="15.75" x14ac:dyDescent="0.25">
      <c r="B21" s="12">
        <v>17</v>
      </c>
      <c r="C21" s="4" t="s">
        <v>4</v>
      </c>
      <c r="D21" s="27">
        <f>'ИТОГОВЫЙ РЕЙТИНГ 2020'!V6</f>
        <v>21.199999999999996</v>
      </c>
    </row>
    <row r="22" spans="2:4" ht="15" customHeight="1" x14ac:dyDescent="0.25">
      <c r="B22" s="12">
        <v>18</v>
      </c>
      <c r="C22" s="4" t="s">
        <v>20</v>
      </c>
      <c r="D22" s="27">
        <f>'ИТОГОВЫЙ РЕЙТИНГ 2020'!V22</f>
        <v>20.75</v>
      </c>
    </row>
    <row r="23" spans="2:4" ht="15.75" x14ac:dyDescent="0.25">
      <c r="B23" s="12">
        <v>19</v>
      </c>
      <c r="C23" s="4" t="s">
        <v>6</v>
      </c>
      <c r="D23" s="27">
        <f>'ИТОГОВЫЙ РЕЙТИНГ 2020'!V8</f>
        <v>20.350000000000001</v>
      </c>
    </row>
    <row r="24" spans="2:4" ht="15.75" x14ac:dyDescent="0.25">
      <c r="B24" s="12">
        <v>20</v>
      </c>
      <c r="C24" s="4" t="s">
        <v>16</v>
      </c>
      <c r="D24" s="27">
        <f>'ИТОГОВЫЙ РЕЙТИНГ 2020'!V18</f>
        <v>19.849999999999998</v>
      </c>
    </row>
    <row r="25" spans="2:4" ht="15.75" x14ac:dyDescent="0.25">
      <c r="B25" s="12">
        <v>21</v>
      </c>
      <c r="C25" s="4" t="s">
        <v>35</v>
      </c>
      <c r="D25" s="27">
        <f>'ИТОГОВЫЙ РЕЙТИНГ 2020'!V37</f>
        <v>18.899999999999999</v>
      </c>
    </row>
    <row r="26" spans="2:4" ht="15.75" x14ac:dyDescent="0.25">
      <c r="B26" s="12">
        <v>22</v>
      </c>
      <c r="C26" s="4" t="s">
        <v>18</v>
      </c>
      <c r="D26" s="27">
        <f>'ИТОГОВЫЙ РЕЙТИНГ 2020'!V20</f>
        <v>17.849999999999998</v>
      </c>
    </row>
    <row r="27" spans="2:4" ht="15.75" x14ac:dyDescent="0.25">
      <c r="B27" s="12">
        <v>23</v>
      </c>
      <c r="C27" s="4" t="s">
        <v>31</v>
      </c>
      <c r="D27" s="27">
        <f>'ИТОГОВЫЙ РЕЙТИНГ 2020'!V33</f>
        <v>17.8</v>
      </c>
    </row>
    <row r="28" spans="2:4" ht="15.75" x14ac:dyDescent="0.25">
      <c r="B28" s="12">
        <v>24</v>
      </c>
      <c r="C28" s="4" t="s">
        <v>33</v>
      </c>
      <c r="D28" s="27">
        <f>'ИТОГОВЫЙ РЕЙТИНГ 2020'!V35</f>
        <v>17.45</v>
      </c>
    </row>
    <row r="29" spans="2:4" ht="14.25" customHeight="1" x14ac:dyDescent="0.25">
      <c r="B29" s="12">
        <v>25</v>
      </c>
      <c r="C29" s="4" t="s">
        <v>15</v>
      </c>
      <c r="D29" s="27">
        <f>'ИТОГОВЫЙ РЕЙТИНГ 2020'!V17</f>
        <v>17.3</v>
      </c>
    </row>
    <row r="30" spans="2:4" ht="15.75" x14ac:dyDescent="0.25">
      <c r="B30" s="12">
        <v>26</v>
      </c>
      <c r="C30" s="4" t="s">
        <v>22</v>
      </c>
      <c r="D30" s="27">
        <f>'ИТОГОВЫЙ РЕЙТИНГ 2020'!V24</f>
        <v>16.95</v>
      </c>
    </row>
    <row r="31" spans="2:4" ht="15.75" x14ac:dyDescent="0.25">
      <c r="B31" s="12">
        <v>27</v>
      </c>
      <c r="C31" s="4" t="s">
        <v>26</v>
      </c>
      <c r="D31" s="27">
        <f>'ИТОГОВЫЙ РЕЙТИНГ 2020'!V28</f>
        <v>15.599999999999998</v>
      </c>
    </row>
    <row r="32" spans="2:4" ht="16.5" customHeight="1" x14ac:dyDescent="0.25">
      <c r="B32" s="12">
        <v>28</v>
      </c>
      <c r="C32" s="4" t="s">
        <v>5</v>
      </c>
      <c r="D32" s="27">
        <f>'ИТОГОВЫЙ РЕЙТИНГ 2020'!V7</f>
        <v>13.649999999999999</v>
      </c>
    </row>
    <row r="33" spans="2:4" ht="15.75" x14ac:dyDescent="0.25">
      <c r="B33" s="12">
        <v>29</v>
      </c>
      <c r="C33" s="4" t="s">
        <v>12</v>
      </c>
      <c r="D33" s="27">
        <f>'ИТОГОВЫЙ РЕЙТИНГ 2020'!V14</f>
        <v>13.55</v>
      </c>
    </row>
    <row r="34" spans="2:4" ht="15.75" customHeight="1" x14ac:dyDescent="0.25">
      <c r="B34" s="12">
        <v>30</v>
      </c>
      <c r="C34" s="4" t="s">
        <v>19</v>
      </c>
      <c r="D34" s="27">
        <f>'ИТОГОВЫЙ РЕЙТИНГ 2020'!V21</f>
        <v>13.5</v>
      </c>
    </row>
    <row r="35" spans="2:4" ht="15.75" customHeight="1" x14ac:dyDescent="0.25">
      <c r="B35" s="12">
        <v>31</v>
      </c>
      <c r="C35" s="4" t="s">
        <v>27</v>
      </c>
      <c r="D35" s="27">
        <f>'ИТОГОВЫЙ РЕЙТИНГ 2020'!V29</f>
        <v>12.149999999999999</v>
      </c>
    </row>
    <row r="36" spans="2:4" ht="15.75" x14ac:dyDescent="0.25">
      <c r="B36" s="12">
        <v>32</v>
      </c>
      <c r="C36" s="4" t="s">
        <v>13</v>
      </c>
      <c r="D36" s="27">
        <f>'ИТОГОВЫЙ РЕЙТИНГ 2020'!V15</f>
        <v>11.55</v>
      </c>
    </row>
    <row r="37" spans="2:4" ht="15.75" x14ac:dyDescent="0.25">
      <c r="B37" s="12">
        <v>33</v>
      </c>
      <c r="C37" s="4" t="s">
        <v>17</v>
      </c>
      <c r="D37" s="27">
        <f>'ИТОГОВЫЙ РЕЙТИНГ 2020'!V19</f>
        <v>9.9499999999999993</v>
      </c>
    </row>
    <row r="38" spans="2:4" ht="15.75" x14ac:dyDescent="0.25">
      <c r="B38" s="12">
        <v>34</v>
      </c>
      <c r="C38" s="4" t="s">
        <v>25</v>
      </c>
      <c r="D38" s="27">
        <f>'ИТОГОВЫЙ РЕЙТИНГ 2020'!V27</f>
        <v>9.8999999999999986</v>
      </c>
    </row>
    <row r="39" spans="2:4" ht="15.75" x14ac:dyDescent="0.25">
      <c r="B39" s="12">
        <v>35</v>
      </c>
      <c r="C39" s="4" t="s">
        <v>28</v>
      </c>
      <c r="D39" s="27">
        <f>'ИТОГОВЫЙ РЕЙТИНГ 2020'!V30</f>
        <v>9.35</v>
      </c>
    </row>
  </sheetData>
  <autoFilter ref="B4:D39">
    <sortState ref="B5:D39">
      <sortCondition descending="1" ref="D4:D39"/>
    </sortState>
  </autoFilter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M41"/>
  <sheetViews>
    <sheetView workbookViewId="0">
      <selection activeCell="M6" sqref="M6:M40"/>
    </sheetView>
  </sheetViews>
  <sheetFormatPr defaultRowHeight="15" x14ac:dyDescent="0.25"/>
  <cols>
    <col min="1" max="1" width="4.140625" customWidth="1"/>
    <col min="3" max="3" width="34.140625" customWidth="1"/>
    <col min="4" max="4" width="17.28515625" customWidth="1"/>
    <col min="5" max="5" width="16.5703125" customWidth="1"/>
    <col min="6" max="6" width="15" customWidth="1"/>
    <col min="7" max="7" width="17" customWidth="1"/>
    <col min="8" max="8" width="18.28515625" customWidth="1"/>
    <col min="9" max="9" width="14.7109375" customWidth="1"/>
    <col min="10" max="10" width="15.140625" customWidth="1"/>
    <col min="11" max="11" width="16.140625" customWidth="1"/>
    <col min="12" max="12" width="32.42578125" customWidth="1"/>
    <col min="13" max="13" width="14.85546875" customWidth="1"/>
  </cols>
  <sheetData>
    <row r="2" spans="2:13" ht="15.75" x14ac:dyDescent="0.25">
      <c r="B2" s="38" t="s">
        <v>47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3" x14ac:dyDescent="0.25">
      <c r="K3" t="s">
        <v>52</v>
      </c>
    </row>
    <row r="4" spans="2:13" ht="59.25" customHeight="1" x14ac:dyDescent="0.25">
      <c r="B4" s="45" t="s">
        <v>0</v>
      </c>
      <c r="C4" s="45" t="s">
        <v>51</v>
      </c>
      <c r="D4" s="45" t="s">
        <v>43</v>
      </c>
      <c r="E4" s="45"/>
      <c r="F4" s="45" t="s">
        <v>44</v>
      </c>
      <c r="G4" s="45"/>
      <c r="H4" s="45" t="s">
        <v>45</v>
      </c>
      <c r="I4" s="45"/>
      <c r="J4" s="45" t="s">
        <v>48</v>
      </c>
      <c r="K4" s="45" t="s">
        <v>49</v>
      </c>
      <c r="L4" s="45" t="s">
        <v>50</v>
      </c>
      <c r="M4" s="45" t="s">
        <v>42</v>
      </c>
    </row>
    <row r="5" spans="2:13" ht="30.75" customHeight="1" x14ac:dyDescent="0.25">
      <c r="B5" s="45"/>
      <c r="C5" s="45"/>
      <c r="D5" s="11">
        <v>2018</v>
      </c>
      <c r="E5" s="11">
        <v>2019</v>
      </c>
      <c r="F5" s="11">
        <v>2018</v>
      </c>
      <c r="G5" s="11">
        <v>2019</v>
      </c>
      <c r="H5" s="11">
        <v>2018</v>
      </c>
      <c r="I5" s="11">
        <v>2019</v>
      </c>
      <c r="J5" s="45"/>
      <c r="K5" s="45"/>
      <c r="L5" s="45"/>
      <c r="M5" s="45"/>
    </row>
    <row r="6" spans="2:13" ht="15.75" x14ac:dyDescent="0.25">
      <c r="B6" s="1">
        <v>5</v>
      </c>
      <c r="C6" s="7" t="s">
        <v>3</v>
      </c>
      <c r="D6" s="8">
        <v>1025.9000000000001</v>
      </c>
      <c r="E6" s="6">
        <v>882.6</v>
      </c>
      <c r="F6" s="8">
        <v>281.10000000000002</v>
      </c>
      <c r="G6" s="6">
        <v>248.54</v>
      </c>
      <c r="H6" s="8">
        <v>93.3</v>
      </c>
      <c r="I6" s="6">
        <v>99</v>
      </c>
      <c r="J6" s="13">
        <f t="shared" ref="J6:J40" si="0">D6+F6+H6</f>
        <v>1400.3</v>
      </c>
      <c r="K6" s="13">
        <f t="shared" ref="K6:K40" si="1">E6+G6+I6</f>
        <v>1230.1400000000001</v>
      </c>
      <c r="L6" s="14">
        <f t="shared" ref="L6:L40" si="2">K6/J6*100</f>
        <v>87.84831821752482</v>
      </c>
      <c r="M6" s="12">
        <v>3</v>
      </c>
    </row>
    <row r="7" spans="2:13" ht="15.75" x14ac:dyDescent="0.25">
      <c r="B7" s="1">
        <v>6</v>
      </c>
      <c r="C7" s="5" t="s">
        <v>4</v>
      </c>
      <c r="D7" s="8">
        <v>1606.6</v>
      </c>
      <c r="E7" s="6">
        <v>1796.5</v>
      </c>
      <c r="F7" s="8">
        <v>53.2</v>
      </c>
      <c r="G7" s="6">
        <v>64.91</v>
      </c>
      <c r="H7" s="8">
        <v>29.1</v>
      </c>
      <c r="I7" s="6">
        <v>38.6</v>
      </c>
      <c r="J7" s="13">
        <f t="shared" si="0"/>
        <v>1688.8999999999999</v>
      </c>
      <c r="K7" s="13">
        <f t="shared" si="1"/>
        <v>1900.01</v>
      </c>
      <c r="L7" s="14">
        <f t="shared" si="2"/>
        <v>112.49985197465806</v>
      </c>
      <c r="M7" s="12">
        <v>27</v>
      </c>
    </row>
    <row r="8" spans="2:13" ht="15.75" x14ac:dyDescent="0.25">
      <c r="B8" s="1">
        <v>7</v>
      </c>
      <c r="C8" s="5" t="s">
        <v>5</v>
      </c>
      <c r="D8" s="8">
        <v>1301</v>
      </c>
      <c r="E8" s="6">
        <v>1286.4000000000001</v>
      </c>
      <c r="F8" s="8">
        <v>57.6</v>
      </c>
      <c r="G8" s="6">
        <v>64.5</v>
      </c>
      <c r="H8" s="8">
        <v>8.9</v>
      </c>
      <c r="I8" s="6">
        <v>6.8</v>
      </c>
      <c r="J8" s="13">
        <f t="shared" si="0"/>
        <v>1367.5</v>
      </c>
      <c r="K8" s="13">
        <f t="shared" si="1"/>
        <v>1357.7</v>
      </c>
      <c r="L8" s="14">
        <f t="shared" si="2"/>
        <v>99.283363802559421</v>
      </c>
      <c r="M8" s="12">
        <v>11</v>
      </c>
    </row>
    <row r="9" spans="2:13" ht="15.75" x14ac:dyDescent="0.25">
      <c r="B9" s="1">
        <v>8</v>
      </c>
      <c r="C9" s="5" t="s">
        <v>6</v>
      </c>
      <c r="D9" s="8">
        <v>5324.7</v>
      </c>
      <c r="E9" s="6">
        <v>5449.4</v>
      </c>
      <c r="F9" s="8">
        <v>33.9</v>
      </c>
      <c r="G9" s="6">
        <v>4.07</v>
      </c>
      <c r="H9" s="8">
        <v>221.7</v>
      </c>
      <c r="I9" s="6">
        <v>105.6</v>
      </c>
      <c r="J9" s="13">
        <f t="shared" si="0"/>
        <v>5580.2999999999993</v>
      </c>
      <c r="K9" s="13">
        <f t="shared" si="1"/>
        <v>5559.07</v>
      </c>
      <c r="L9" s="14">
        <f t="shared" si="2"/>
        <v>99.619554504238124</v>
      </c>
      <c r="M9" s="12">
        <v>12</v>
      </c>
    </row>
    <row r="10" spans="2:13" ht="15.75" x14ac:dyDescent="0.25">
      <c r="B10" s="1">
        <v>9</v>
      </c>
      <c r="C10" s="5" t="s">
        <v>7</v>
      </c>
      <c r="D10" s="8">
        <v>13880.5</v>
      </c>
      <c r="E10" s="6">
        <v>15428.1</v>
      </c>
      <c r="F10" s="8">
        <v>251.9</v>
      </c>
      <c r="G10" s="6">
        <v>417.8</v>
      </c>
      <c r="H10" s="8">
        <v>670.6</v>
      </c>
      <c r="I10" s="6">
        <v>968</v>
      </c>
      <c r="J10" s="13">
        <f t="shared" si="0"/>
        <v>14803</v>
      </c>
      <c r="K10" s="13">
        <f t="shared" si="1"/>
        <v>16813.900000000001</v>
      </c>
      <c r="L10" s="14">
        <f t="shared" si="2"/>
        <v>113.58440856583125</v>
      </c>
      <c r="M10" s="12">
        <v>28</v>
      </c>
    </row>
    <row r="11" spans="2:13" ht="15.75" x14ac:dyDescent="0.25">
      <c r="B11" s="1">
        <v>10</v>
      </c>
      <c r="C11" s="5" t="s">
        <v>8</v>
      </c>
      <c r="D11" s="8">
        <v>2944.6</v>
      </c>
      <c r="E11" s="6">
        <v>3602.7</v>
      </c>
      <c r="F11" s="8">
        <v>12.9</v>
      </c>
      <c r="G11" s="6">
        <v>7.0400000000000009</v>
      </c>
      <c r="H11" s="8">
        <v>9.9</v>
      </c>
      <c r="I11" s="6">
        <v>27</v>
      </c>
      <c r="J11" s="13">
        <f t="shared" si="0"/>
        <v>2967.4</v>
      </c>
      <c r="K11" s="13">
        <f t="shared" si="1"/>
        <v>3636.74</v>
      </c>
      <c r="L11" s="14">
        <f t="shared" si="2"/>
        <v>122.55644672103523</v>
      </c>
      <c r="M11" s="12">
        <v>33</v>
      </c>
    </row>
    <row r="12" spans="2:13" ht="31.5" x14ac:dyDescent="0.25">
      <c r="B12" s="1">
        <v>16</v>
      </c>
      <c r="C12" s="5" t="s">
        <v>46</v>
      </c>
      <c r="D12" s="8">
        <v>46149.7</v>
      </c>
      <c r="E12" s="6">
        <v>45853.9</v>
      </c>
      <c r="F12" s="8">
        <v>538.9</v>
      </c>
      <c r="G12" s="6">
        <v>402.01</v>
      </c>
      <c r="H12" s="8">
        <v>1309</v>
      </c>
      <c r="I12" s="6">
        <v>1808</v>
      </c>
      <c r="J12" s="13">
        <f t="shared" si="0"/>
        <v>47997.599999999999</v>
      </c>
      <c r="K12" s="13">
        <f t="shared" si="1"/>
        <v>48063.91</v>
      </c>
      <c r="L12" s="14">
        <f t="shared" si="2"/>
        <v>100.1381527409704</v>
      </c>
      <c r="M12" s="12">
        <v>13</v>
      </c>
    </row>
    <row r="13" spans="2:13" ht="15.75" x14ac:dyDescent="0.25">
      <c r="B13" s="1">
        <v>2</v>
      </c>
      <c r="C13" s="5" t="s">
        <v>10</v>
      </c>
      <c r="D13" s="8">
        <v>7467.1</v>
      </c>
      <c r="E13" s="6">
        <v>11348.31</v>
      </c>
      <c r="F13" s="8">
        <v>3.4</v>
      </c>
      <c r="G13" s="6">
        <v>7.35</v>
      </c>
      <c r="H13" s="8">
        <v>522.6</v>
      </c>
      <c r="I13" s="6">
        <v>503.3</v>
      </c>
      <c r="J13" s="13">
        <f t="shared" si="0"/>
        <v>7993.1</v>
      </c>
      <c r="K13" s="13">
        <f t="shared" si="1"/>
        <v>11858.96</v>
      </c>
      <c r="L13" s="14">
        <f t="shared" si="2"/>
        <v>148.36496478212459</v>
      </c>
      <c r="M13" s="12">
        <v>35</v>
      </c>
    </row>
    <row r="14" spans="2:13" ht="15.75" x14ac:dyDescent="0.25">
      <c r="B14" s="1">
        <v>3</v>
      </c>
      <c r="C14" s="5" t="s">
        <v>11</v>
      </c>
      <c r="D14" s="8">
        <v>223788.5</v>
      </c>
      <c r="E14" s="6">
        <v>238187.46</v>
      </c>
      <c r="F14" s="8">
        <v>271.89999999999998</v>
      </c>
      <c r="G14" s="6">
        <v>944.33</v>
      </c>
      <c r="H14" s="8">
        <v>36167.9</v>
      </c>
      <c r="I14" s="6">
        <v>39801.1</v>
      </c>
      <c r="J14" s="13">
        <f t="shared" si="0"/>
        <v>260228.3</v>
      </c>
      <c r="K14" s="13">
        <f t="shared" si="1"/>
        <v>278932.88999999996</v>
      </c>
      <c r="L14" s="14">
        <f t="shared" si="2"/>
        <v>107.1877616692727</v>
      </c>
      <c r="M14" s="12">
        <v>18</v>
      </c>
    </row>
    <row r="15" spans="2:13" ht="15.75" x14ac:dyDescent="0.25">
      <c r="B15" s="1">
        <v>1</v>
      </c>
      <c r="C15" s="5" t="s">
        <v>12</v>
      </c>
      <c r="D15" s="8">
        <v>6387.7</v>
      </c>
      <c r="E15" s="6">
        <v>6482.64</v>
      </c>
      <c r="F15" s="8">
        <v>51.5</v>
      </c>
      <c r="G15" s="6">
        <v>67.36</v>
      </c>
      <c r="H15" s="8">
        <v>849.3</v>
      </c>
      <c r="I15" s="6">
        <v>572.70000000000005</v>
      </c>
      <c r="J15" s="13">
        <f t="shared" si="0"/>
        <v>7288.5</v>
      </c>
      <c r="K15" s="13">
        <f t="shared" si="1"/>
        <v>7122.7</v>
      </c>
      <c r="L15" s="14">
        <f t="shared" si="2"/>
        <v>97.72518350826644</v>
      </c>
      <c r="M15" s="12">
        <v>9</v>
      </c>
    </row>
    <row r="16" spans="2:13" ht="15.75" x14ac:dyDescent="0.25">
      <c r="B16" s="1">
        <v>11</v>
      </c>
      <c r="C16" s="7" t="s">
        <v>13</v>
      </c>
      <c r="D16" s="8">
        <v>3769.1</v>
      </c>
      <c r="E16" s="6">
        <v>4024.8</v>
      </c>
      <c r="F16" s="8">
        <v>222.4</v>
      </c>
      <c r="G16" s="6">
        <v>92.37</v>
      </c>
      <c r="H16" s="8">
        <v>262.5</v>
      </c>
      <c r="I16" s="6">
        <v>532.5</v>
      </c>
      <c r="J16" s="13">
        <f t="shared" si="0"/>
        <v>4254</v>
      </c>
      <c r="K16" s="13">
        <f t="shared" si="1"/>
        <v>4649.67</v>
      </c>
      <c r="L16" s="14">
        <f t="shared" si="2"/>
        <v>109.30112834978844</v>
      </c>
      <c r="M16" s="12">
        <v>21</v>
      </c>
    </row>
    <row r="17" spans="2:13" ht="15.75" x14ac:dyDescent="0.25">
      <c r="B17" s="1">
        <v>12</v>
      </c>
      <c r="C17" s="5" t="s">
        <v>14</v>
      </c>
      <c r="D17" s="8">
        <v>9123.1</v>
      </c>
      <c r="E17" s="6">
        <v>9835.7000000000007</v>
      </c>
      <c r="F17" s="8">
        <v>171</v>
      </c>
      <c r="G17" s="6">
        <v>184.34</v>
      </c>
      <c r="H17" s="8">
        <v>114.7</v>
      </c>
      <c r="I17" s="6">
        <v>276.7</v>
      </c>
      <c r="J17" s="13">
        <f t="shared" si="0"/>
        <v>9408.8000000000011</v>
      </c>
      <c r="K17" s="13">
        <f t="shared" si="1"/>
        <v>10296.740000000002</v>
      </c>
      <c r="L17" s="14">
        <f t="shared" si="2"/>
        <v>109.4373352606071</v>
      </c>
      <c r="M17" s="12">
        <v>22</v>
      </c>
    </row>
    <row r="18" spans="2:13" ht="15.75" x14ac:dyDescent="0.25">
      <c r="B18" s="1">
        <v>4</v>
      </c>
      <c r="C18" s="5" t="s">
        <v>15</v>
      </c>
      <c r="D18" s="8">
        <v>1167</v>
      </c>
      <c r="E18" s="6">
        <v>998.98</v>
      </c>
      <c r="F18" s="8">
        <v>0</v>
      </c>
      <c r="G18" s="6">
        <v>0</v>
      </c>
      <c r="H18" s="8">
        <v>82.4</v>
      </c>
      <c r="I18" s="6">
        <v>84.2</v>
      </c>
      <c r="J18" s="13">
        <f t="shared" si="0"/>
        <v>1249.4000000000001</v>
      </c>
      <c r="K18" s="13">
        <f t="shared" si="1"/>
        <v>1083.18</v>
      </c>
      <c r="L18" s="14">
        <f t="shared" si="2"/>
        <v>86.696014086761636</v>
      </c>
      <c r="M18" s="12">
        <v>2</v>
      </c>
    </row>
    <row r="19" spans="2:13" ht="15.75" x14ac:dyDescent="0.25">
      <c r="B19" s="1">
        <v>13</v>
      </c>
      <c r="C19" s="5" t="s">
        <v>16</v>
      </c>
      <c r="D19" s="8">
        <v>8108.6</v>
      </c>
      <c r="E19" s="6">
        <v>7261.3</v>
      </c>
      <c r="F19" s="8">
        <v>0</v>
      </c>
      <c r="G19" s="6">
        <v>0</v>
      </c>
      <c r="H19" s="8">
        <v>1059.7</v>
      </c>
      <c r="I19" s="6">
        <v>1228.3</v>
      </c>
      <c r="J19" s="13">
        <f t="shared" si="0"/>
        <v>9168.3000000000011</v>
      </c>
      <c r="K19" s="13">
        <f t="shared" si="1"/>
        <v>8489.6</v>
      </c>
      <c r="L19" s="14">
        <f t="shared" si="2"/>
        <v>92.597319023155862</v>
      </c>
      <c r="M19" s="12">
        <v>6</v>
      </c>
    </row>
    <row r="20" spans="2:13" ht="15.75" x14ac:dyDescent="0.25">
      <c r="B20" s="1">
        <v>14</v>
      </c>
      <c r="C20" s="5" t="s">
        <v>17</v>
      </c>
      <c r="D20" s="8">
        <v>2046.8</v>
      </c>
      <c r="E20" s="6">
        <v>2193.1</v>
      </c>
      <c r="F20" s="8">
        <v>731</v>
      </c>
      <c r="G20" s="6">
        <v>328.71000000000004</v>
      </c>
      <c r="H20" s="8">
        <v>5.8</v>
      </c>
      <c r="I20" s="6">
        <v>9.8000000000000007</v>
      </c>
      <c r="J20" s="13">
        <f t="shared" si="0"/>
        <v>2783.6000000000004</v>
      </c>
      <c r="K20" s="13">
        <f t="shared" si="1"/>
        <v>2531.61</v>
      </c>
      <c r="L20" s="14">
        <f t="shared" si="2"/>
        <v>90.947334387124585</v>
      </c>
      <c r="M20" s="12">
        <v>5</v>
      </c>
    </row>
    <row r="21" spans="2:13" ht="15.75" x14ac:dyDescent="0.25">
      <c r="B21" s="1">
        <v>15</v>
      </c>
      <c r="C21" s="5" t="s">
        <v>18</v>
      </c>
      <c r="D21" s="8">
        <v>9677.6</v>
      </c>
      <c r="E21" s="6">
        <v>10845.2</v>
      </c>
      <c r="F21" s="8">
        <v>88.5</v>
      </c>
      <c r="G21" s="6">
        <v>131.57999999999998</v>
      </c>
      <c r="H21" s="8">
        <v>325.8</v>
      </c>
      <c r="I21" s="6">
        <v>136</v>
      </c>
      <c r="J21" s="13">
        <f t="shared" si="0"/>
        <v>10091.9</v>
      </c>
      <c r="K21" s="13">
        <f t="shared" si="1"/>
        <v>11112.78</v>
      </c>
      <c r="L21" s="14">
        <f t="shared" si="2"/>
        <v>110.11583547201222</v>
      </c>
      <c r="M21" s="12">
        <v>24</v>
      </c>
    </row>
    <row r="22" spans="2:13" ht="15.75" x14ac:dyDescent="0.25">
      <c r="B22" s="1">
        <v>17</v>
      </c>
      <c r="C22" s="5" t="s">
        <v>19</v>
      </c>
      <c r="D22" s="8">
        <v>3768.2</v>
      </c>
      <c r="E22" s="6">
        <v>4658.8</v>
      </c>
      <c r="F22" s="8">
        <v>124.4</v>
      </c>
      <c r="G22" s="6">
        <v>98.740000000000009</v>
      </c>
      <c r="H22" s="8">
        <v>225.1</v>
      </c>
      <c r="I22" s="6">
        <v>387.4</v>
      </c>
      <c r="J22" s="13">
        <f t="shared" si="0"/>
        <v>4117.7</v>
      </c>
      <c r="K22" s="13">
        <f t="shared" si="1"/>
        <v>5144.9399999999996</v>
      </c>
      <c r="L22" s="14">
        <f t="shared" si="2"/>
        <v>124.94693639653205</v>
      </c>
      <c r="M22" s="12">
        <v>34</v>
      </c>
    </row>
    <row r="23" spans="2:13" ht="15.75" x14ac:dyDescent="0.25">
      <c r="B23" s="1">
        <v>18</v>
      </c>
      <c r="C23" s="5" t="s">
        <v>20</v>
      </c>
      <c r="D23" s="8">
        <v>1913.8</v>
      </c>
      <c r="E23" s="6">
        <v>2179.5</v>
      </c>
      <c r="F23" s="8">
        <v>30.6</v>
      </c>
      <c r="G23" s="6">
        <v>31.7</v>
      </c>
      <c r="H23" s="8">
        <v>8.9</v>
      </c>
      <c r="I23" s="6">
        <v>19.7</v>
      </c>
      <c r="J23" s="13">
        <f t="shared" si="0"/>
        <v>1953.3</v>
      </c>
      <c r="K23" s="13">
        <f t="shared" si="1"/>
        <v>2230.8999999999996</v>
      </c>
      <c r="L23" s="14">
        <f t="shared" si="2"/>
        <v>114.21184661854295</v>
      </c>
      <c r="M23" s="12">
        <v>29</v>
      </c>
    </row>
    <row r="24" spans="2:13" ht="15.75" x14ac:dyDescent="0.25">
      <c r="B24" s="1">
        <v>19</v>
      </c>
      <c r="C24" s="7" t="s">
        <v>21</v>
      </c>
      <c r="D24" s="8">
        <v>5270</v>
      </c>
      <c r="E24" s="6">
        <v>5237.7</v>
      </c>
      <c r="F24" s="8">
        <v>548.1</v>
      </c>
      <c r="G24" s="6">
        <v>324.68</v>
      </c>
      <c r="H24" s="8">
        <v>270.8</v>
      </c>
      <c r="I24" s="6">
        <v>263.8</v>
      </c>
      <c r="J24" s="13">
        <f t="shared" si="0"/>
        <v>6088.9000000000005</v>
      </c>
      <c r="K24" s="13">
        <f t="shared" si="1"/>
        <v>5826.18</v>
      </c>
      <c r="L24" s="14">
        <f t="shared" si="2"/>
        <v>95.685263348059578</v>
      </c>
      <c r="M24" s="12">
        <v>7</v>
      </c>
    </row>
    <row r="25" spans="2:13" ht="15.75" x14ac:dyDescent="0.25">
      <c r="B25" s="1">
        <v>20</v>
      </c>
      <c r="C25" s="5" t="s">
        <v>22</v>
      </c>
      <c r="D25" s="8">
        <v>12909.9</v>
      </c>
      <c r="E25" s="6">
        <v>14333.8</v>
      </c>
      <c r="F25" s="8">
        <v>0</v>
      </c>
      <c r="G25" s="6">
        <v>0</v>
      </c>
      <c r="H25" s="8">
        <v>243.9</v>
      </c>
      <c r="I25" s="6">
        <v>158.19999999999999</v>
      </c>
      <c r="J25" s="13">
        <f t="shared" si="0"/>
        <v>13153.8</v>
      </c>
      <c r="K25" s="13">
        <f t="shared" si="1"/>
        <v>14492</v>
      </c>
      <c r="L25" s="14">
        <f t="shared" si="2"/>
        <v>110.17348598883973</v>
      </c>
      <c r="M25" s="12">
        <v>25</v>
      </c>
    </row>
    <row r="26" spans="2:13" ht="15.75" x14ac:dyDescent="0.25">
      <c r="B26" s="1">
        <v>21</v>
      </c>
      <c r="C26" s="5" t="s">
        <v>23</v>
      </c>
      <c r="D26" s="8">
        <v>7998.6</v>
      </c>
      <c r="E26" s="6">
        <v>9930.6</v>
      </c>
      <c r="F26" s="8">
        <v>764.5</v>
      </c>
      <c r="G26" s="6">
        <v>453.81</v>
      </c>
      <c r="H26" s="8">
        <v>432.2</v>
      </c>
      <c r="I26" s="6">
        <v>478.3</v>
      </c>
      <c r="J26" s="13">
        <f t="shared" si="0"/>
        <v>9195.3000000000011</v>
      </c>
      <c r="K26" s="13">
        <f t="shared" si="1"/>
        <v>10862.71</v>
      </c>
      <c r="L26" s="14">
        <f t="shared" si="2"/>
        <v>118.13328548280097</v>
      </c>
      <c r="M26" s="12">
        <v>30</v>
      </c>
    </row>
    <row r="27" spans="2:13" ht="15.75" x14ac:dyDescent="0.25">
      <c r="B27" s="1">
        <v>22</v>
      </c>
      <c r="C27" s="5" t="s">
        <v>24</v>
      </c>
      <c r="D27" s="8">
        <v>2530.1999999999998</v>
      </c>
      <c r="E27" s="6">
        <v>2796.6</v>
      </c>
      <c r="F27" s="8">
        <v>14</v>
      </c>
      <c r="G27" s="6">
        <v>4.32</v>
      </c>
      <c r="H27" s="8">
        <v>33.9</v>
      </c>
      <c r="I27" s="6">
        <v>15.3</v>
      </c>
      <c r="J27" s="13">
        <f t="shared" si="0"/>
        <v>2578.1</v>
      </c>
      <c r="K27" s="13">
        <f t="shared" si="1"/>
        <v>2816.2200000000003</v>
      </c>
      <c r="L27" s="14">
        <f t="shared" si="2"/>
        <v>109.23625926069587</v>
      </c>
      <c r="M27" s="12">
        <v>20</v>
      </c>
    </row>
    <row r="28" spans="2:13" ht="15.75" x14ac:dyDescent="0.25">
      <c r="B28" s="1">
        <v>23</v>
      </c>
      <c r="C28" s="5" t="s">
        <v>25</v>
      </c>
      <c r="D28" s="8">
        <v>7357.6</v>
      </c>
      <c r="E28" s="6">
        <v>7031.3</v>
      </c>
      <c r="F28" s="8">
        <v>100.1</v>
      </c>
      <c r="G28" s="6">
        <v>60.589999999999996</v>
      </c>
      <c r="H28" s="8">
        <v>332.1</v>
      </c>
      <c r="I28" s="6">
        <v>464.6</v>
      </c>
      <c r="J28" s="13">
        <f t="shared" si="0"/>
        <v>7789.8000000000011</v>
      </c>
      <c r="K28" s="13">
        <f t="shared" si="1"/>
        <v>7556.4900000000007</v>
      </c>
      <c r="L28" s="14">
        <f t="shared" si="2"/>
        <v>97.004929523222671</v>
      </c>
      <c r="M28" s="12">
        <v>8</v>
      </c>
    </row>
    <row r="29" spans="2:13" ht="15.75" x14ac:dyDescent="0.25">
      <c r="B29" s="1">
        <v>24</v>
      </c>
      <c r="C29" s="5" t="s">
        <v>26</v>
      </c>
      <c r="D29" s="8">
        <v>1650.1</v>
      </c>
      <c r="E29" s="6">
        <v>1655.9</v>
      </c>
      <c r="F29" s="8">
        <v>386.7</v>
      </c>
      <c r="G29" s="6">
        <v>400.03</v>
      </c>
      <c r="H29" s="8">
        <v>102.9</v>
      </c>
      <c r="I29" s="6">
        <v>50</v>
      </c>
      <c r="J29" s="13">
        <f t="shared" si="0"/>
        <v>2139.6999999999998</v>
      </c>
      <c r="K29" s="13">
        <f t="shared" si="1"/>
        <v>2105.9300000000003</v>
      </c>
      <c r="L29" s="14">
        <f t="shared" si="2"/>
        <v>98.421741365612021</v>
      </c>
      <c r="M29" s="12">
        <v>10</v>
      </c>
    </row>
    <row r="30" spans="2:13" ht="15.75" x14ac:dyDescent="0.25">
      <c r="B30" s="1">
        <v>25</v>
      </c>
      <c r="C30" s="5" t="s">
        <v>27</v>
      </c>
      <c r="D30" s="8">
        <v>2248.8000000000002</v>
      </c>
      <c r="E30" s="6">
        <v>2529.4</v>
      </c>
      <c r="F30" s="8">
        <v>148.69999999999999</v>
      </c>
      <c r="G30" s="6">
        <v>88.15</v>
      </c>
      <c r="H30" s="8">
        <v>119.9</v>
      </c>
      <c r="I30" s="6">
        <v>153.6</v>
      </c>
      <c r="J30" s="13">
        <f t="shared" si="0"/>
        <v>2517.4</v>
      </c>
      <c r="K30" s="13">
        <f t="shared" si="1"/>
        <v>2771.15</v>
      </c>
      <c r="L30" s="14">
        <f t="shared" si="2"/>
        <v>110.07984428378485</v>
      </c>
      <c r="M30" s="12">
        <v>23</v>
      </c>
    </row>
    <row r="31" spans="2:13" ht="15.75" x14ac:dyDescent="0.25">
      <c r="B31" s="1">
        <v>26</v>
      </c>
      <c r="C31" s="5" t="s">
        <v>28</v>
      </c>
      <c r="D31" s="8">
        <v>5708.7</v>
      </c>
      <c r="E31" s="6">
        <v>5724.3</v>
      </c>
      <c r="F31" s="8">
        <v>1954.9</v>
      </c>
      <c r="G31" s="6">
        <v>1222.33</v>
      </c>
      <c r="H31" s="8">
        <v>133.30000000000001</v>
      </c>
      <c r="I31" s="6">
        <v>133.5</v>
      </c>
      <c r="J31" s="13">
        <f t="shared" si="0"/>
        <v>7796.9000000000005</v>
      </c>
      <c r="K31" s="13">
        <f t="shared" si="1"/>
        <v>7080.13</v>
      </c>
      <c r="L31" s="14">
        <f t="shared" si="2"/>
        <v>90.806987392425185</v>
      </c>
      <c r="M31" s="12">
        <v>4</v>
      </c>
    </row>
    <row r="32" spans="2:13" ht="15.75" x14ac:dyDescent="0.25">
      <c r="B32" s="1">
        <v>27</v>
      </c>
      <c r="C32" s="5" t="s">
        <v>29</v>
      </c>
      <c r="D32" s="8">
        <v>4108.1000000000004</v>
      </c>
      <c r="E32" s="6">
        <v>4983.3</v>
      </c>
      <c r="F32" s="8">
        <v>219.2</v>
      </c>
      <c r="G32" s="6">
        <v>190.60000000000002</v>
      </c>
      <c r="H32" s="8">
        <v>46</v>
      </c>
      <c r="I32" s="6">
        <v>71.3</v>
      </c>
      <c r="J32" s="13">
        <f t="shared" si="0"/>
        <v>4373.3</v>
      </c>
      <c r="K32" s="13">
        <f t="shared" si="1"/>
        <v>5245.2000000000007</v>
      </c>
      <c r="L32" s="14">
        <f t="shared" si="2"/>
        <v>119.9368897628793</v>
      </c>
      <c r="M32" s="12">
        <v>31</v>
      </c>
    </row>
    <row r="33" spans="2:13" ht="15.75" x14ac:dyDescent="0.25">
      <c r="B33" s="1">
        <v>28</v>
      </c>
      <c r="C33" s="5" t="s">
        <v>30</v>
      </c>
      <c r="D33" s="8">
        <v>706</v>
      </c>
      <c r="E33" s="6">
        <v>501.7</v>
      </c>
      <c r="F33" s="8">
        <v>0</v>
      </c>
      <c r="G33" s="6">
        <v>0</v>
      </c>
      <c r="H33" s="8">
        <v>0</v>
      </c>
      <c r="I33" s="6">
        <v>0</v>
      </c>
      <c r="J33" s="13">
        <f t="shared" si="0"/>
        <v>706</v>
      </c>
      <c r="K33" s="13">
        <f t="shared" si="1"/>
        <v>501.7</v>
      </c>
      <c r="L33" s="14">
        <f t="shared" si="2"/>
        <v>71.062322946175641</v>
      </c>
      <c r="M33" s="12">
        <v>1</v>
      </c>
    </row>
    <row r="34" spans="2:13" ht="15.75" x14ac:dyDescent="0.25">
      <c r="B34" s="1">
        <v>29</v>
      </c>
      <c r="C34" s="5" t="s">
        <v>31</v>
      </c>
      <c r="D34" s="8">
        <v>3139.4</v>
      </c>
      <c r="E34" s="6">
        <v>3335.2</v>
      </c>
      <c r="F34" s="8">
        <v>3</v>
      </c>
      <c r="G34" s="6">
        <v>6.55</v>
      </c>
      <c r="H34" s="8">
        <v>86.5</v>
      </c>
      <c r="I34" s="6">
        <v>58.8</v>
      </c>
      <c r="J34" s="13">
        <f t="shared" si="0"/>
        <v>3228.9</v>
      </c>
      <c r="K34" s="13">
        <f t="shared" si="1"/>
        <v>3400.55</v>
      </c>
      <c r="L34" s="14">
        <f t="shared" si="2"/>
        <v>105.31605190622193</v>
      </c>
      <c r="M34" s="12">
        <v>16</v>
      </c>
    </row>
    <row r="35" spans="2:13" ht="15.75" x14ac:dyDescent="0.25">
      <c r="B35" s="1">
        <v>30</v>
      </c>
      <c r="C35" s="5" t="s">
        <v>32</v>
      </c>
      <c r="D35" s="8">
        <v>3326.8</v>
      </c>
      <c r="E35" s="6">
        <v>3443.5</v>
      </c>
      <c r="F35" s="8">
        <v>418.3</v>
      </c>
      <c r="G35" s="6">
        <v>419.43</v>
      </c>
      <c r="H35" s="8">
        <v>160.4</v>
      </c>
      <c r="I35" s="6">
        <v>113.4</v>
      </c>
      <c r="J35" s="13">
        <f t="shared" si="0"/>
        <v>3905.5000000000005</v>
      </c>
      <c r="K35" s="13">
        <f t="shared" si="1"/>
        <v>3976.33</v>
      </c>
      <c r="L35" s="14">
        <f t="shared" si="2"/>
        <v>101.81359621047238</v>
      </c>
      <c r="M35" s="12">
        <v>14</v>
      </c>
    </row>
    <row r="36" spans="2:13" ht="15.75" x14ac:dyDescent="0.25">
      <c r="B36" s="1">
        <v>31</v>
      </c>
      <c r="C36" s="5" t="s">
        <v>33</v>
      </c>
      <c r="D36" s="8">
        <v>7323.2</v>
      </c>
      <c r="E36" s="6">
        <v>7757.4</v>
      </c>
      <c r="F36" s="8">
        <v>145.19999999999999</v>
      </c>
      <c r="G36" s="6">
        <v>103.4</v>
      </c>
      <c r="H36" s="8">
        <v>59.4</v>
      </c>
      <c r="I36" s="6">
        <v>255</v>
      </c>
      <c r="J36" s="13">
        <f t="shared" si="0"/>
        <v>7527.7999999999993</v>
      </c>
      <c r="K36" s="13">
        <f t="shared" si="1"/>
        <v>8115.7999999999993</v>
      </c>
      <c r="L36" s="14">
        <f t="shared" si="2"/>
        <v>107.81104705225964</v>
      </c>
      <c r="M36" s="12">
        <v>19</v>
      </c>
    </row>
    <row r="37" spans="2:13" ht="15.75" x14ac:dyDescent="0.25">
      <c r="B37" s="1">
        <v>32</v>
      </c>
      <c r="C37" s="5" t="s">
        <v>34</v>
      </c>
      <c r="D37" s="8">
        <v>10479.700000000001</v>
      </c>
      <c r="E37" s="6">
        <v>10779.2</v>
      </c>
      <c r="F37" s="8">
        <v>340.8</v>
      </c>
      <c r="G37" s="6">
        <v>214.57</v>
      </c>
      <c r="H37" s="8">
        <v>430.2</v>
      </c>
      <c r="I37" s="6">
        <v>541.9</v>
      </c>
      <c r="J37" s="13">
        <f t="shared" si="0"/>
        <v>11250.7</v>
      </c>
      <c r="K37" s="13">
        <f t="shared" si="1"/>
        <v>11535.67</v>
      </c>
      <c r="L37" s="14">
        <f t="shared" si="2"/>
        <v>102.53290906343604</v>
      </c>
      <c r="M37" s="12">
        <v>15</v>
      </c>
    </row>
    <row r="38" spans="2:13" ht="15.75" x14ac:dyDescent="0.25">
      <c r="B38" s="1">
        <v>33</v>
      </c>
      <c r="C38" s="5" t="s">
        <v>35</v>
      </c>
      <c r="D38" s="8">
        <v>6078.8</v>
      </c>
      <c r="E38" s="6">
        <v>6759.8</v>
      </c>
      <c r="F38" s="8">
        <v>-129.1</v>
      </c>
      <c r="G38" s="6">
        <v>236.89</v>
      </c>
      <c r="H38" s="8">
        <v>2741.8</v>
      </c>
      <c r="I38" s="6">
        <v>2272.6999999999998</v>
      </c>
      <c r="J38" s="13">
        <f t="shared" si="0"/>
        <v>8691.5</v>
      </c>
      <c r="K38" s="13">
        <f t="shared" si="1"/>
        <v>9269.39</v>
      </c>
      <c r="L38" s="14">
        <f t="shared" si="2"/>
        <v>106.6489098544555</v>
      </c>
      <c r="M38" s="12">
        <v>17</v>
      </c>
    </row>
    <row r="39" spans="2:13" ht="15.75" x14ac:dyDescent="0.25">
      <c r="B39" s="1">
        <v>34</v>
      </c>
      <c r="C39" s="5" t="s">
        <v>36</v>
      </c>
      <c r="D39" s="8">
        <v>1102.7</v>
      </c>
      <c r="E39" s="6">
        <v>1267.9000000000001</v>
      </c>
      <c r="F39" s="8">
        <v>79.900000000000006</v>
      </c>
      <c r="G39" s="6">
        <v>58.76</v>
      </c>
      <c r="H39" s="8">
        <v>6.1</v>
      </c>
      <c r="I39" s="6">
        <v>-6.1</v>
      </c>
      <c r="J39" s="13">
        <f t="shared" si="0"/>
        <v>1188.7</v>
      </c>
      <c r="K39" s="13">
        <f t="shared" si="1"/>
        <v>1320.5600000000002</v>
      </c>
      <c r="L39" s="14">
        <f t="shared" si="2"/>
        <v>111.09279044334149</v>
      </c>
      <c r="M39" s="12">
        <v>26</v>
      </c>
    </row>
    <row r="40" spans="2:13" ht="15.75" x14ac:dyDescent="0.25">
      <c r="B40" s="1">
        <v>35</v>
      </c>
      <c r="C40" s="5" t="s">
        <v>37</v>
      </c>
      <c r="D40" s="8">
        <v>13352.3</v>
      </c>
      <c r="E40" s="6">
        <v>16333.1</v>
      </c>
      <c r="F40" s="8">
        <v>62.8</v>
      </c>
      <c r="G40" s="6">
        <v>98.95</v>
      </c>
      <c r="H40" s="8">
        <v>1028.2</v>
      </c>
      <c r="I40" s="6">
        <v>1003.6</v>
      </c>
      <c r="J40" s="13">
        <f t="shared" si="0"/>
        <v>14443.3</v>
      </c>
      <c r="K40" s="13">
        <f t="shared" si="1"/>
        <v>17435.649999999998</v>
      </c>
      <c r="L40" s="14">
        <f t="shared" si="2"/>
        <v>120.71791072677296</v>
      </c>
      <c r="M40" s="12">
        <v>32</v>
      </c>
    </row>
    <row r="41" spans="2:13" ht="15.75" x14ac:dyDescent="0.25">
      <c r="J41" s="9"/>
      <c r="K41" s="9"/>
    </row>
  </sheetData>
  <autoFilter ref="B4:M40">
    <filterColumn colId="2" showButton="0"/>
    <filterColumn colId="4" showButton="0"/>
    <filterColumn colId="6" showButton="0"/>
    <sortState ref="B7:M40">
      <sortCondition ref="C4:C40"/>
    </sortState>
  </autoFilter>
  <mergeCells count="10">
    <mergeCell ref="K4:K5"/>
    <mergeCell ref="L4:L5"/>
    <mergeCell ref="M4:M5"/>
    <mergeCell ref="B2:M2"/>
    <mergeCell ref="D4:E4"/>
    <mergeCell ref="F4:G4"/>
    <mergeCell ref="H4:I4"/>
    <mergeCell ref="B4:B5"/>
    <mergeCell ref="C4:C5"/>
    <mergeCell ref="J4:J5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G41"/>
  <sheetViews>
    <sheetView workbookViewId="0">
      <selection activeCell="D42" sqref="D42"/>
    </sheetView>
  </sheetViews>
  <sheetFormatPr defaultRowHeight="15" x14ac:dyDescent="0.25"/>
  <cols>
    <col min="3" max="3" width="42.7109375" customWidth="1"/>
    <col min="4" max="4" width="32.42578125" customWidth="1"/>
    <col min="5" max="5" width="31.140625" customWidth="1"/>
    <col min="6" max="6" width="21.85546875" customWidth="1"/>
    <col min="7" max="7" width="15.7109375" customWidth="1"/>
  </cols>
  <sheetData>
    <row r="2" spans="2:7" ht="15.75" x14ac:dyDescent="0.25">
      <c r="B2" s="38" t="s">
        <v>96</v>
      </c>
      <c r="C2" s="38"/>
      <c r="D2" s="38"/>
      <c r="E2" s="38"/>
      <c r="F2" s="38"/>
      <c r="G2" s="38"/>
    </row>
    <row r="4" spans="2:7" ht="123" customHeight="1" x14ac:dyDescent="0.25">
      <c r="B4" s="33" t="s">
        <v>0</v>
      </c>
      <c r="C4" s="33" t="s">
        <v>1</v>
      </c>
      <c r="D4" s="33" t="s">
        <v>97</v>
      </c>
      <c r="E4" s="33" t="s">
        <v>98</v>
      </c>
      <c r="F4" s="33" t="s">
        <v>99</v>
      </c>
      <c r="G4" s="17" t="s">
        <v>42</v>
      </c>
    </row>
    <row r="5" spans="2:7" ht="15.75" x14ac:dyDescent="0.25">
      <c r="B5" s="12">
        <v>1</v>
      </c>
      <c r="C5" s="15" t="s">
        <v>3</v>
      </c>
      <c r="D5" s="14">
        <v>2378</v>
      </c>
      <c r="E5" s="14">
        <v>224376.3</v>
      </c>
      <c r="F5" s="14">
        <f t="shared" ref="F5:F39" si="0">D5/E5*100</f>
        <v>1.0598267285805141</v>
      </c>
      <c r="G5" s="1">
        <v>28</v>
      </c>
    </row>
    <row r="6" spans="2:7" ht="15.75" x14ac:dyDescent="0.25">
      <c r="B6" s="12">
        <v>2</v>
      </c>
      <c r="C6" s="16" t="s">
        <v>4</v>
      </c>
      <c r="D6" s="14">
        <v>800</v>
      </c>
      <c r="E6" s="14">
        <v>90619</v>
      </c>
      <c r="F6" s="14">
        <f t="shared" si="0"/>
        <v>0.88281706926803438</v>
      </c>
      <c r="G6" s="1">
        <v>25</v>
      </c>
    </row>
    <row r="7" spans="2:7" ht="15.75" x14ac:dyDescent="0.25">
      <c r="B7" s="12">
        <v>3</v>
      </c>
      <c r="C7" s="16" t="s">
        <v>5</v>
      </c>
      <c r="D7" s="14">
        <v>1485.7</v>
      </c>
      <c r="E7" s="14">
        <v>146892.1</v>
      </c>
      <c r="F7" s="14">
        <f t="shared" si="0"/>
        <v>1.0114226701095566</v>
      </c>
      <c r="G7" s="1">
        <v>26</v>
      </c>
    </row>
    <row r="8" spans="2:7" ht="15.75" x14ac:dyDescent="0.25">
      <c r="B8" s="12">
        <v>4</v>
      </c>
      <c r="C8" s="16" t="s">
        <v>6</v>
      </c>
      <c r="D8" s="14">
        <v>273</v>
      </c>
      <c r="E8" s="14">
        <v>198528.9</v>
      </c>
      <c r="F8" s="14">
        <f t="shared" si="0"/>
        <v>0.13751146558511129</v>
      </c>
      <c r="G8" s="1">
        <v>16</v>
      </c>
    </row>
    <row r="9" spans="2:7" ht="15.75" x14ac:dyDescent="0.25">
      <c r="B9" s="12">
        <v>5</v>
      </c>
      <c r="C9" s="16" t="s">
        <v>7</v>
      </c>
      <c r="D9" s="14">
        <v>581.20000000000005</v>
      </c>
      <c r="E9" s="14">
        <v>362254.9</v>
      </c>
      <c r="F9" s="14">
        <f t="shared" si="0"/>
        <v>0.16043951372362389</v>
      </c>
      <c r="G9" s="1">
        <v>18</v>
      </c>
    </row>
    <row r="10" spans="2:7" ht="15.75" x14ac:dyDescent="0.25">
      <c r="B10" s="12">
        <v>6</v>
      </c>
      <c r="C10" s="16" t="s">
        <v>8</v>
      </c>
      <c r="D10" s="14">
        <v>1311.8</v>
      </c>
      <c r="E10" s="14">
        <v>283622.90000000002</v>
      </c>
      <c r="F10" s="14">
        <f t="shared" si="0"/>
        <v>0.4625155444077329</v>
      </c>
      <c r="G10" s="1">
        <v>22</v>
      </c>
    </row>
    <row r="11" spans="2:7" ht="31.5" x14ac:dyDescent="0.25">
      <c r="B11" s="12">
        <v>7</v>
      </c>
      <c r="C11" s="16" t="s">
        <v>46</v>
      </c>
      <c r="D11" s="14">
        <v>48081.5</v>
      </c>
      <c r="E11" s="14">
        <v>406215.6</v>
      </c>
      <c r="F11" s="14">
        <f t="shared" si="0"/>
        <v>11.836448427879185</v>
      </c>
      <c r="G11" s="1">
        <v>35</v>
      </c>
    </row>
    <row r="12" spans="2:7" ht="15.75" x14ac:dyDescent="0.25">
      <c r="B12" s="12">
        <v>8</v>
      </c>
      <c r="C12" s="16" t="s">
        <v>10</v>
      </c>
      <c r="D12" s="14"/>
      <c r="E12" s="14">
        <v>128782.8</v>
      </c>
      <c r="F12" s="14">
        <f t="shared" si="0"/>
        <v>0</v>
      </c>
      <c r="G12" s="1">
        <v>0</v>
      </c>
    </row>
    <row r="13" spans="2:7" ht="15.75" x14ac:dyDescent="0.25">
      <c r="B13" s="12">
        <v>9</v>
      </c>
      <c r="C13" s="16" t="s">
        <v>11</v>
      </c>
      <c r="D13" s="14">
        <v>108823.9</v>
      </c>
      <c r="E13" s="14">
        <v>2283132.2000000002</v>
      </c>
      <c r="F13" s="14">
        <f t="shared" si="0"/>
        <v>4.7664300823228718</v>
      </c>
      <c r="G13" s="1">
        <v>32</v>
      </c>
    </row>
    <row r="14" spans="2:7" ht="15.75" x14ac:dyDescent="0.25">
      <c r="B14" s="12">
        <v>10</v>
      </c>
      <c r="C14" s="16" t="s">
        <v>12</v>
      </c>
      <c r="D14" s="14">
        <v>575.1</v>
      </c>
      <c r="E14" s="14">
        <v>138913</v>
      </c>
      <c r="F14" s="14">
        <f t="shared" si="0"/>
        <v>0.41400012957750537</v>
      </c>
      <c r="G14" s="1">
        <v>21</v>
      </c>
    </row>
    <row r="15" spans="2:7" ht="15.75" x14ac:dyDescent="0.25">
      <c r="B15" s="12">
        <v>11</v>
      </c>
      <c r="C15" s="15" t="s">
        <v>13</v>
      </c>
      <c r="D15" s="14"/>
      <c r="E15" s="14">
        <v>134214.20000000001</v>
      </c>
      <c r="F15" s="14">
        <f t="shared" si="0"/>
        <v>0</v>
      </c>
      <c r="G15" s="1">
        <v>0</v>
      </c>
    </row>
    <row r="16" spans="2:7" ht="15.75" x14ac:dyDescent="0.25">
      <c r="B16" s="12">
        <v>12</v>
      </c>
      <c r="C16" s="16" t="s">
        <v>14</v>
      </c>
      <c r="D16" s="14">
        <v>187.4</v>
      </c>
      <c r="E16" s="14">
        <v>171800.4</v>
      </c>
      <c r="F16" s="14">
        <f t="shared" si="0"/>
        <v>0.10908007199051924</v>
      </c>
      <c r="G16" s="1">
        <v>15</v>
      </c>
    </row>
    <row r="17" spans="2:7" ht="15.75" x14ac:dyDescent="0.25">
      <c r="B17" s="12">
        <v>13</v>
      </c>
      <c r="C17" s="16" t="s">
        <v>15</v>
      </c>
      <c r="D17" s="14"/>
      <c r="E17" s="14">
        <v>57649.5</v>
      </c>
      <c r="F17" s="14">
        <f t="shared" si="0"/>
        <v>0</v>
      </c>
      <c r="G17" s="1">
        <v>0</v>
      </c>
    </row>
    <row r="18" spans="2:7" ht="15.75" x14ac:dyDescent="0.25">
      <c r="B18" s="12">
        <v>14</v>
      </c>
      <c r="C18" s="16" t="s">
        <v>16</v>
      </c>
      <c r="D18" s="14">
        <v>7611.3</v>
      </c>
      <c r="E18" s="14">
        <v>257908.6</v>
      </c>
      <c r="F18" s="14">
        <f t="shared" si="0"/>
        <v>2.951161768161279</v>
      </c>
      <c r="G18" s="1">
        <v>31</v>
      </c>
    </row>
    <row r="19" spans="2:7" ht="15.75" x14ac:dyDescent="0.25">
      <c r="B19" s="12">
        <v>15</v>
      </c>
      <c r="C19" s="16" t="s">
        <v>17</v>
      </c>
      <c r="D19" s="14"/>
      <c r="E19" s="14">
        <v>80060.7</v>
      </c>
      <c r="F19" s="14">
        <f t="shared" si="0"/>
        <v>0</v>
      </c>
      <c r="G19" s="1">
        <v>0</v>
      </c>
    </row>
    <row r="20" spans="2:7" ht="15.75" x14ac:dyDescent="0.25">
      <c r="B20" s="12">
        <v>16</v>
      </c>
      <c r="C20" s="16" t="s">
        <v>18</v>
      </c>
      <c r="D20" s="14">
        <v>200</v>
      </c>
      <c r="E20" s="14">
        <v>287576.7</v>
      </c>
      <c r="F20" s="14">
        <f t="shared" si="0"/>
        <v>6.9546663550976134E-2</v>
      </c>
      <c r="G20" s="1">
        <v>14</v>
      </c>
    </row>
    <row r="21" spans="2:7" ht="15.75" x14ac:dyDescent="0.25">
      <c r="B21" s="12">
        <v>17</v>
      </c>
      <c r="C21" s="16" t="s">
        <v>19</v>
      </c>
      <c r="D21" s="14">
        <v>336.3</v>
      </c>
      <c r="E21" s="14">
        <v>218077.6</v>
      </c>
      <c r="F21" s="14">
        <f t="shared" si="0"/>
        <v>0.15421116153149153</v>
      </c>
      <c r="G21" s="1">
        <v>17</v>
      </c>
    </row>
    <row r="22" spans="2:7" ht="15.75" x14ac:dyDescent="0.25">
      <c r="B22" s="12">
        <v>18</v>
      </c>
      <c r="C22" s="16" t="s">
        <v>20</v>
      </c>
      <c r="D22" s="14">
        <v>2090</v>
      </c>
      <c r="E22" s="14">
        <v>187181.5</v>
      </c>
      <c r="F22" s="14">
        <f t="shared" si="0"/>
        <v>1.1165633355860489</v>
      </c>
      <c r="G22" s="1">
        <v>29</v>
      </c>
    </row>
    <row r="23" spans="2:7" ht="15.75" x14ac:dyDescent="0.25">
      <c r="B23" s="12">
        <v>19</v>
      </c>
      <c r="C23" s="15" t="s">
        <v>21</v>
      </c>
      <c r="D23" s="14">
        <v>416.7</v>
      </c>
      <c r="E23" s="14">
        <v>243572.1</v>
      </c>
      <c r="F23" s="14">
        <f t="shared" si="0"/>
        <v>0.171078707290367</v>
      </c>
      <c r="G23" s="1">
        <v>19</v>
      </c>
    </row>
    <row r="24" spans="2:7" ht="15.75" x14ac:dyDescent="0.25">
      <c r="B24" s="12">
        <v>20</v>
      </c>
      <c r="C24" s="16" t="s">
        <v>22</v>
      </c>
      <c r="D24" s="14">
        <v>300</v>
      </c>
      <c r="E24" s="14">
        <v>407808.7</v>
      </c>
      <c r="F24" s="14">
        <f t="shared" si="0"/>
        <v>7.3563903859824462E-2</v>
      </c>
      <c r="G24" s="1">
        <v>14</v>
      </c>
    </row>
    <row r="25" spans="2:7" ht="15.75" x14ac:dyDescent="0.25">
      <c r="B25" s="12">
        <v>21</v>
      </c>
      <c r="C25" s="16" t="s">
        <v>23</v>
      </c>
      <c r="D25" s="14">
        <v>598.9</v>
      </c>
      <c r="E25" s="14">
        <v>258735.4</v>
      </c>
      <c r="F25" s="14">
        <f t="shared" si="0"/>
        <v>0.23147199803351223</v>
      </c>
      <c r="G25" s="1">
        <v>20</v>
      </c>
    </row>
    <row r="26" spans="2:7" ht="15.75" x14ac:dyDescent="0.25">
      <c r="B26" s="12">
        <v>22</v>
      </c>
      <c r="C26" s="16" t="s">
        <v>24</v>
      </c>
      <c r="D26" s="14">
        <v>800</v>
      </c>
      <c r="E26" s="14">
        <v>165162.9</v>
      </c>
      <c r="F26" s="14">
        <f t="shared" si="0"/>
        <v>0.48437027928184845</v>
      </c>
      <c r="G26" s="1">
        <v>23</v>
      </c>
    </row>
    <row r="27" spans="2:7" ht="15.75" x14ac:dyDescent="0.25">
      <c r="B27" s="12">
        <v>23</v>
      </c>
      <c r="C27" s="16" t="s">
        <v>25</v>
      </c>
      <c r="D27" s="14"/>
      <c r="E27" s="14">
        <v>226777.9</v>
      </c>
      <c r="F27" s="14">
        <f t="shared" si="0"/>
        <v>0</v>
      </c>
      <c r="G27" s="1">
        <v>0</v>
      </c>
    </row>
    <row r="28" spans="2:7" ht="15.75" x14ac:dyDescent="0.25">
      <c r="B28" s="12">
        <v>24</v>
      </c>
      <c r="C28" s="16" t="s">
        <v>26</v>
      </c>
      <c r="D28" s="14"/>
      <c r="E28" s="14">
        <v>117007</v>
      </c>
      <c r="F28" s="14">
        <f t="shared" si="0"/>
        <v>0</v>
      </c>
      <c r="G28" s="1">
        <v>0</v>
      </c>
    </row>
    <row r="29" spans="2:7" ht="15.75" x14ac:dyDescent="0.25">
      <c r="B29" s="12">
        <v>25</v>
      </c>
      <c r="C29" s="16" t="s">
        <v>27</v>
      </c>
      <c r="D29" s="14"/>
      <c r="E29" s="14">
        <v>235052.9</v>
      </c>
      <c r="F29" s="14">
        <f t="shared" si="0"/>
        <v>0</v>
      </c>
      <c r="G29" s="1">
        <v>0</v>
      </c>
    </row>
    <row r="30" spans="2:7" ht="15.75" x14ac:dyDescent="0.25">
      <c r="B30" s="12">
        <v>26</v>
      </c>
      <c r="C30" s="16" t="s">
        <v>28</v>
      </c>
      <c r="D30" s="14"/>
      <c r="E30" s="14">
        <v>178204</v>
      </c>
      <c r="F30" s="14">
        <f t="shared" si="0"/>
        <v>0</v>
      </c>
      <c r="G30" s="1">
        <v>0</v>
      </c>
    </row>
    <row r="31" spans="2:7" ht="15.75" x14ac:dyDescent="0.25">
      <c r="B31" s="12">
        <v>27</v>
      </c>
      <c r="C31" s="16" t="s">
        <v>29</v>
      </c>
      <c r="D31" s="14">
        <v>2842.4</v>
      </c>
      <c r="E31" s="14">
        <v>277673.59999999998</v>
      </c>
      <c r="F31" s="14">
        <f t="shared" si="0"/>
        <v>1.0236479089117585</v>
      </c>
      <c r="G31" s="1">
        <v>27</v>
      </c>
    </row>
    <row r="32" spans="2:7" ht="15.75" x14ac:dyDescent="0.25">
      <c r="B32" s="12">
        <v>28</v>
      </c>
      <c r="C32" s="16" t="s">
        <v>30</v>
      </c>
      <c r="D32" s="14">
        <v>2907.5</v>
      </c>
      <c r="E32" s="14">
        <v>49487.7</v>
      </c>
      <c r="F32" s="14">
        <f t="shared" si="0"/>
        <v>5.8751972712411371</v>
      </c>
      <c r="G32" s="1">
        <v>34</v>
      </c>
    </row>
    <row r="33" spans="2:7" ht="15.75" x14ac:dyDescent="0.25">
      <c r="B33" s="12">
        <v>29</v>
      </c>
      <c r="C33" s="16" t="s">
        <v>31</v>
      </c>
      <c r="D33" s="14">
        <v>1275.3</v>
      </c>
      <c r="E33" s="14">
        <v>180342</v>
      </c>
      <c r="F33" s="14">
        <f t="shared" si="0"/>
        <v>0.70715640283461423</v>
      </c>
      <c r="G33" s="1">
        <v>24</v>
      </c>
    </row>
    <row r="34" spans="2:7" ht="15.75" x14ac:dyDescent="0.25">
      <c r="B34" s="12">
        <v>30</v>
      </c>
      <c r="C34" s="16" t="s">
        <v>32</v>
      </c>
      <c r="D34" s="14">
        <v>236</v>
      </c>
      <c r="E34" s="14">
        <v>154131.6</v>
      </c>
      <c r="F34" s="14">
        <f t="shared" si="0"/>
        <v>0.15311590874291839</v>
      </c>
      <c r="G34" s="1">
        <v>17</v>
      </c>
    </row>
    <row r="35" spans="2:7" ht="15.75" x14ac:dyDescent="0.25">
      <c r="B35" s="12">
        <v>31</v>
      </c>
      <c r="C35" s="16" t="s">
        <v>33</v>
      </c>
      <c r="D35" s="14">
        <v>330.7</v>
      </c>
      <c r="E35" s="14">
        <v>235742.7</v>
      </c>
      <c r="F35" s="14">
        <f t="shared" si="0"/>
        <v>0.14028005957342474</v>
      </c>
      <c r="G35" s="1">
        <v>16</v>
      </c>
    </row>
    <row r="36" spans="2:7" ht="15.75" x14ac:dyDescent="0.25">
      <c r="B36" s="12">
        <v>32</v>
      </c>
      <c r="C36" s="16" t="s">
        <v>34</v>
      </c>
      <c r="D36" s="14">
        <v>15685.9</v>
      </c>
      <c r="E36" s="14">
        <v>323658.3</v>
      </c>
      <c r="F36" s="14">
        <f t="shared" si="0"/>
        <v>4.8464383579843311</v>
      </c>
      <c r="G36" s="1">
        <v>33</v>
      </c>
    </row>
    <row r="37" spans="2:7" ht="15.75" x14ac:dyDescent="0.25">
      <c r="B37" s="12">
        <v>33</v>
      </c>
      <c r="C37" s="16" t="s">
        <v>35</v>
      </c>
      <c r="D37" s="14"/>
      <c r="E37" s="14">
        <v>425205.7</v>
      </c>
      <c r="F37" s="14">
        <f t="shared" si="0"/>
        <v>0</v>
      </c>
      <c r="G37" s="1">
        <v>0</v>
      </c>
    </row>
    <row r="38" spans="2:7" ht="15.75" x14ac:dyDescent="0.25">
      <c r="B38" s="12">
        <v>34</v>
      </c>
      <c r="C38" s="16" t="s">
        <v>36</v>
      </c>
      <c r="D38" s="14"/>
      <c r="E38" s="14">
        <v>66821.100000000006</v>
      </c>
      <c r="F38" s="14">
        <f t="shared" si="0"/>
        <v>0</v>
      </c>
      <c r="G38" s="1">
        <v>0</v>
      </c>
    </row>
    <row r="39" spans="2:7" ht="15.75" x14ac:dyDescent="0.25">
      <c r="B39" s="12">
        <v>35</v>
      </c>
      <c r="C39" s="16" t="s">
        <v>37</v>
      </c>
      <c r="D39" s="14">
        <v>9307.4</v>
      </c>
      <c r="E39" s="14">
        <v>409472.3</v>
      </c>
      <c r="F39" s="14">
        <f t="shared" si="0"/>
        <v>2.2730231080344141</v>
      </c>
      <c r="G39" s="1">
        <v>30</v>
      </c>
    </row>
    <row r="41" spans="2:7" x14ac:dyDescent="0.25">
      <c r="D41" s="18"/>
      <c r="E41" s="18"/>
    </row>
  </sheetData>
  <autoFilter ref="B4:G39">
    <sortState ref="B5:G39">
      <sortCondition ref="C4:C39"/>
    </sortState>
  </autoFilter>
  <mergeCells count="1">
    <mergeCell ref="B2:G2"/>
  </mergeCells>
  <pageMargins left="0.7" right="0.7" top="0.75" bottom="0.75" header="0.3" footer="0.3"/>
  <pageSetup paperSize="9" scale="6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H41"/>
  <sheetViews>
    <sheetView topLeftCell="A4" workbookViewId="0">
      <selection activeCell="H5" sqref="H5:H39"/>
    </sheetView>
  </sheetViews>
  <sheetFormatPr defaultRowHeight="15" x14ac:dyDescent="0.25"/>
  <cols>
    <col min="3" max="3" width="42.7109375" customWidth="1"/>
    <col min="4" max="4" width="34.7109375" customWidth="1"/>
    <col min="5" max="5" width="32.42578125" customWidth="1"/>
    <col min="6" max="6" width="31.140625" customWidth="1"/>
    <col min="7" max="7" width="21.85546875" customWidth="1"/>
    <col min="8" max="8" width="15.7109375" customWidth="1"/>
  </cols>
  <sheetData>
    <row r="2" spans="2:8" ht="15.75" x14ac:dyDescent="0.25">
      <c r="B2" s="38" t="s">
        <v>96</v>
      </c>
      <c r="C2" s="38"/>
      <c r="D2" s="38"/>
      <c r="E2" s="38"/>
      <c r="F2" s="38"/>
      <c r="G2" s="38"/>
      <c r="H2" s="38"/>
    </row>
    <row r="4" spans="2:8" ht="123" customHeight="1" x14ac:dyDescent="0.25">
      <c r="B4" s="34" t="s">
        <v>0</v>
      </c>
      <c r="C4" s="34" t="s">
        <v>1</v>
      </c>
      <c r="D4" s="34" t="s">
        <v>100</v>
      </c>
      <c r="E4" s="34" t="s">
        <v>101</v>
      </c>
      <c r="F4" s="34" t="s">
        <v>102</v>
      </c>
      <c r="G4" s="34" t="s">
        <v>103</v>
      </c>
      <c r="H4" s="17" t="s">
        <v>42</v>
      </c>
    </row>
    <row r="5" spans="2:8" ht="15.75" x14ac:dyDescent="0.25">
      <c r="B5" s="12">
        <v>1</v>
      </c>
      <c r="C5" s="15" t="s">
        <v>3</v>
      </c>
      <c r="D5" s="35"/>
      <c r="E5" s="14">
        <v>4590.7</v>
      </c>
      <c r="F5" s="14">
        <v>197834.4</v>
      </c>
      <c r="G5" s="14">
        <f>(D5+E5)/F5*100</f>
        <v>2.3204761153773052</v>
      </c>
      <c r="H5" s="1">
        <v>30</v>
      </c>
    </row>
    <row r="6" spans="2:8" ht="15.75" x14ac:dyDescent="0.25">
      <c r="B6" s="12">
        <v>2</v>
      </c>
      <c r="C6" s="16" t="s">
        <v>4</v>
      </c>
      <c r="D6" s="36">
        <v>53</v>
      </c>
      <c r="E6" s="14">
        <v>1539</v>
      </c>
      <c r="F6" s="14">
        <v>86261.6</v>
      </c>
      <c r="G6" s="14">
        <f>(D6+E6)/F6*100</f>
        <v>1.845548888497315</v>
      </c>
      <c r="H6" s="1">
        <v>29</v>
      </c>
    </row>
    <row r="7" spans="2:8" ht="15.75" x14ac:dyDescent="0.25">
      <c r="B7" s="12">
        <v>3</v>
      </c>
      <c r="C7" s="16" t="s">
        <v>5</v>
      </c>
      <c r="D7" s="36"/>
      <c r="E7" s="14">
        <v>1302.2</v>
      </c>
      <c r="F7" s="14">
        <v>130920.9</v>
      </c>
      <c r="G7" s="14">
        <f>(D7+E7)/F7*100</f>
        <v>0.99464638571839947</v>
      </c>
      <c r="H7" s="1">
        <v>26</v>
      </c>
    </row>
    <row r="8" spans="2:8" ht="15.75" x14ac:dyDescent="0.25">
      <c r="B8" s="12">
        <v>4</v>
      </c>
      <c r="C8" s="16" t="s">
        <v>6</v>
      </c>
      <c r="D8" s="36"/>
      <c r="E8" s="14">
        <v>400.8</v>
      </c>
      <c r="F8" s="14">
        <v>206970.3</v>
      </c>
      <c r="G8" s="14">
        <f>(D8+E8)/F8*100</f>
        <v>0.19365097311063473</v>
      </c>
      <c r="H8" s="1">
        <v>19</v>
      </c>
    </row>
    <row r="9" spans="2:8" ht="15.75" x14ac:dyDescent="0.25">
      <c r="B9" s="12">
        <v>5</v>
      </c>
      <c r="C9" s="16" t="s">
        <v>7</v>
      </c>
      <c r="D9" s="36">
        <v>2821</v>
      </c>
      <c r="E9" s="14">
        <v>608.9</v>
      </c>
      <c r="F9" s="14">
        <v>364021.5</v>
      </c>
      <c r="G9" s="14">
        <f>(D9+E9)/F9*100</f>
        <v>0.94222456640610519</v>
      </c>
      <c r="H9" s="1">
        <v>24</v>
      </c>
    </row>
    <row r="10" spans="2:8" ht="15.75" x14ac:dyDescent="0.25">
      <c r="B10" s="12">
        <v>6</v>
      </c>
      <c r="C10" s="16" t="s">
        <v>8</v>
      </c>
      <c r="D10" s="36"/>
      <c r="E10" s="14">
        <v>1241.5999999999999</v>
      </c>
      <c r="F10" s="14">
        <v>273642.3</v>
      </c>
      <c r="G10" s="14">
        <f>(D10+E10)/F10*100</f>
        <v>0.45373102038683344</v>
      </c>
      <c r="H10" s="1">
        <v>23</v>
      </c>
    </row>
    <row r="11" spans="2:8" ht="31.5" x14ac:dyDescent="0.25">
      <c r="B11" s="12">
        <v>7</v>
      </c>
      <c r="C11" s="16" t="s">
        <v>46</v>
      </c>
      <c r="D11" s="36">
        <v>1428</v>
      </c>
      <c r="E11" s="14">
        <v>48675.7</v>
      </c>
      <c r="F11" s="14">
        <v>376051.9</v>
      </c>
      <c r="G11" s="14">
        <f>(D11+E11)/F11*100</f>
        <v>13.323613043837831</v>
      </c>
      <c r="H11" s="1">
        <v>35</v>
      </c>
    </row>
    <row r="12" spans="2:8" ht="15.75" x14ac:dyDescent="0.25">
      <c r="B12" s="12">
        <v>8</v>
      </c>
      <c r="C12" s="16" t="s">
        <v>10</v>
      </c>
      <c r="D12" s="36"/>
      <c r="E12" s="14">
        <v>343.6</v>
      </c>
      <c r="F12" s="14">
        <v>122294</v>
      </c>
      <c r="G12" s="14">
        <f>(D12+E12)/F12*100</f>
        <v>0.28096227124797624</v>
      </c>
      <c r="H12" s="1">
        <v>21</v>
      </c>
    </row>
    <row r="13" spans="2:8" ht="15.75" x14ac:dyDescent="0.25">
      <c r="B13" s="12">
        <v>9</v>
      </c>
      <c r="C13" s="16" t="s">
        <v>11</v>
      </c>
      <c r="D13" s="36"/>
      <c r="E13" s="14">
        <v>94320.9</v>
      </c>
      <c r="F13" s="14">
        <v>2155689.7000000002</v>
      </c>
      <c r="G13" s="14">
        <f>(D13+E13)/F13*100</f>
        <v>4.3754395634956174</v>
      </c>
      <c r="H13" s="1">
        <v>32</v>
      </c>
    </row>
    <row r="14" spans="2:8" ht="15.75" x14ac:dyDescent="0.25">
      <c r="B14" s="12">
        <v>10</v>
      </c>
      <c r="C14" s="16" t="s">
        <v>12</v>
      </c>
      <c r="D14" s="36"/>
      <c r="E14" s="14"/>
      <c r="F14" s="14">
        <v>141787.6</v>
      </c>
      <c r="G14" s="14">
        <f>(D14+E14)/F14*100</f>
        <v>0</v>
      </c>
      <c r="H14" s="1"/>
    </row>
    <row r="15" spans="2:8" ht="15.75" x14ac:dyDescent="0.25">
      <c r="B15" s="12">
        <v>11</v>
      </c>
      <c r="C15" s="15" t="s">
        <v>13</v>
      </c>
      <c r="D15" s="35"/>
      <c r="E15" s="14">
        <v>41.7</v>
      </c>
      <c r="F15" s="14">
        <v>127248.6</v>
      </c>
      <c r="G15" s="14">
        <f>(D15+E15)/F15*100</f>
        <v>3.2770498064418785E-2</v>
      </c>
      <c r="H15" s="1">
        <v>10</v>
      </c>
    </row>
    <row r="16" spans="2:8" ht="15.75" x14ac:dyDescent="0.25">
      <c r="B16" s="12">
        <v>12</v>
      </c>
      <c r="C16" s="16" t="s">
        <v>14</v>
      </c>
      <c r="D16" s="36"/>
      <c r="E16" s="14">
        <v>250</v>
      </c>
      <c r="F16" s="14">
        <v>196268.2</v>
      </c>
      <c r="G16" s="14">
        <f>(D16+E16)/F16*100</f>
        <v>0.12737672226066168</v>
      </c>
      <c r="H16" s="1">
        <v>15</v>
      </c>
    </row>
    <row r="17" spans="2:8" ht="15.75" x14ac:dyDescent="0.25">
      <c r="B17" s="12">
        <v>13</v>
      </c>
      <c r="C17" s="16" t="s">
        <v>15</v>
      </c>
      <c r="D17" s="36"/>
      <c r="E17" s="14"/>
      <c r="F17" s="14">
        <v>52192.800000000003</v>
      </c>
      <c r="G17" s="14">
        <f>(D17+E17)/F17*100</f>
        <v>0</v>
      </c>
      <c r="H17" s="1"/>
    </row>
    <row r="18" spans="2:8" ht="15.75" x14ac:dyDescent="0.25">
      <c r="B18" s="12">
        <v>14</v>
      </c>
      <c r="C18" s="16" t="s">
        <v>16</v>
      </c>
      <c r="D18" s="36"/>
      <c r="E18" s="14">
        <v>7307.1</v>
      </c>
      <c r="F18" s="14">
        <v>210957.3</v>
      </c>
      <c r="G18" s="14">
        <f>(D18+E18)/F18*100</f>
        <v>3.4637815330400987</v>
      </c>
      <c r="H18" s="1">
        <v>31</v>
      </c>
    </row>
    <row r="19" spans="2:8" ht="15.75" x14ac:dyDescent="0.25">
      <c r="B19" s="12">
        <v>15</v>
      </c>
      <c r="C19" s="16" t="s">
        <v>17</v>
      </c>
      <c r="D19" s="36"/>
      <c r="E19" s="14">
        <v>88.3</v>
      </c>
      <c r="F19" s="14">
        <v>85851.4</v>
      </c>
      <c r="G19" s="14">
        <f>(D19+E19)/F19*100</f>
        <v>0.10285213753066344</v>
      </c>
      <c r="H19" s="1">
        <v>14</v>
      </c>
    </row>
    <row r="20" spans="2:8" ht="15.75" x14ac:dyDescent="0.25">
      <c r="B20" s="12">
        <v>16</v>
      </c>
      <c r="C20" s="16" t="s">
        <v>18</v>
      </c>
      <c r="D20" s="36"/>
      <c r="E20" s="14">
        <v>200</v>
      </c>
      <c r="F20" s="14">
        <v>263738.2</v>
      </c>
      <c r="G20" s="14">
        <f>(D20+E20)/F20*100</f>
        <v>7.5832776594365159E-2</v>
      </c>
      <c r="H20" s="1">
        <v>12</v>
      </c>
    </row>
    <row r="21" spans="2:8" ht="15.75" x14ac:dyDescent="0.25">
      <c r="B21" s="12">
        <v>17</v>
      </c>
      <c r="C21" s="16" t="s">
        <v>19</v>
      </c>
      <c r="D21" s="36"/>
      <c r="E21" s="14">
        <v>103.3</v>
      </c>
      <c r="F21" s="14">
        <v>195576.2</v>
      </c>
      <c r="G21" s="14">
        <f>(D21+E21)/F21*100</f>
        <v>5.2818287705763786E-2</v>
      </c>
      <c r="H21" s="1">
        <v>11</v>
      </c>
    </row>
    <row r="22" spans="2:8" ht="15.75" x14ac:dyDescent="0.25">
      <c r="B22" s="12">
        <v>18</v>
      </c>
      <c r="C22" s="16" t="s">
        <v>20</v>
      </c>
      <c r="D22" s="36">
        <v>258</v>
      </c>
      <c r="E22" s="14"/>
      <c r="F22" s="14">
        <v>152240.9</v>
      </c>
      <c r="G22" s="14">
        <f>(D22+E22)/F22*100</f>
        <v>0.16946825721603065</v>
      </c>
      <c r="H22" s="1">
        <v>17</v>
      </c>
    </row>
    <row r="23" spans="2:8" ht="15.75" x14ac:dyDescent="0.25">
      <c r="B23" s="12">
        <v>19</v>
      </c>
      <c r="C23" s="15" t="s">
        <v>21</v>
      </c>
      <c r="D23" s="35"/>
      <c r="E23" s="14">
        <v>458.3</v>
      </c>
      <c r="F23" s="14">
        <v>248760.1</v>
      </c>
      <c r="G23" s="14">
        <f>(D23+E23)/F23*100</f>
        <v>0.18423372558541343</v>
      </c>
      <c r="H23" s="1">
        <v>18</v>
      </c>
    </row>
    <row r="24" spans="2:8" ht="15.75" x14ac:dyDescent="0.25">
      <c r="B24" s="12">
        <v>20</v>
      </c>
      <c r="C24" s="16" t="s">
        <v>22</v>
      </c>
      <c r="D24" s="36"/>
      <c r="E24" s="14">
        <v>300</v>
      </c>
      <c r="F24" s="14">
        <v>339535.7</v>
      </c>
      <c r="G24" s="14">
        <f>(D24+E24)/F24*100</f>
        <v>8.8355951966170271E-2</v>
      </c>
      <c r="H24" s="1">
        <v>13</v>
      </c>
    </row>
    <row r="25" spans="2:8" ht="15.75" x14ac:dyDescent="0.25">
      <c r="B25" s="12">
        <v>21</v>
      </c>
      <c r="C25" s="16" t="s">
        <v>23</v>
      </c>
      <c r="D25" s="36"/>
      <c r="E25" s="14">
        <v>339.3</v>
      </c>
      <c r="F25" s="14">
        <v>225484.79999999999</v>
      </c>
      <c r="G25" s="14">
        <f>(D25+E25)/F25*100</f>
        <v>0.15047577486376024</v>
      </c>
      <c r="H25" s="1">
        <v>16</v>
      </c>
    </row>
    <row r="26" spans="2:8" ht="15.75" x14ac:dyDescent="0.25">
      <c r="B26" s="12">
        <v>22</v>
      </c>
      <c r="C26" s="16" t="s">
        <v>24</v>
      </c>
      <c r="D26" s="36"/>
      <c r="E26" s="14">
        <v>2141.8000000000002</v>
      </c>
      <c r="F26" s="14">
        <v>167708.29999999999</v>
      </c>
      <c r="G26" s="14">
        <f>(D26+E26)/F26*100</f>
        <v>1.2770983904791835</v>
      </c>
      <c r="H26" s="1">
        <v>28</v>
      </c>
    </row>
    <row r="27" spans="2:8" ht="15.75" x14ac:dyDescent="0.25">
      <c r="B27" s="12">
        <v>23</v>
      </c>
      <c r="C27" s="16" t="s">
        <v>25</v>
      </c>
      <c r="D27" s="36"/>
      <c r="E27" s="14"/>
      <c r="F27" s="14">
        <v>216623.8</v>
      </c>
      <c r="G27" s="14">
        <f>(D27+E27)/F27*100</f>
        <v>0</v>
      </c>
      <c r="H27" s="1"/>
    </row>
    <row r="28" spans="2:8" ht="15.75" x14ac:dyDescent="0.25">
      <c r="B28" s="12">
        <v>24</v>
      </c>
      <c r="C28" s="16" t="s">
        <v>26</v>
      </c>
      <c r="D28" s="36">
        <v>90</v>
      </c>
      <c r="E28" s="14"/>
      <c r="F28" s="14">
        <v>105590.3</v>
      </c>
      <c r="G28" s="14">
        <f>(D28+E28)/F28*100</f>
        <v>8.5235102087975884E-2</v>
      </c>
      <c r="H28" s="1">
        <v>13</v>
      </c>
    </row>
    <row r="29" spans="2:8" ht="15.75" x14ac:dyDescent="0.25">
      <c r="B29" s="12">
        <v>25</v>
      </c>
      <c r="C29" s="16" t="s">
        <v>27</v>
      </c>
      <c r="D29" s="36"/>
      <c r="E29" s="14">
        <v>120</v>
      </c>
      <c r="F29" s="14">
        <v>224360.1</v>
      </c>
      <c r="G29" s="14">
        <f>(D29+E29)/F29*100</f>
        <v>5.3485445941591221E-2</v>
      </c>
      <c r="H29" s="1">
        <v>11</v>
      </c>
    </row>
    <row r="30" spans="2:8" ht="15.75" x14ac:dyDescent="0.25">
      <c r="B30" s="12">
        <v>26</v>
      </c>
      <c r="C30" s="16" t="s">
        <v>28</v>
      </c>
      <c r="D30" s="36"/>
      <c r="E30" s="14"/>
      <c r="F30" s="14">
        <v>179238</v>
      </c>
      <c r="G30" s="14">
        <f>(D30+E30)/F30*100</f>
        <v>0</v>
      </c>
      <c r="H30" s="1"/>
    </row>
    <row r="31" spans="2:8" ht="15.75" x14ac:dyDescent="0.25">
      <c r="B31" s="12">
        <v>27</v>
      </c>
      <c r="C31" s="16" t="s">
        <v>29</v>
      </c>
      <c r="D31" s="36"/>
      <c r="E31" s="14">
        <v>825</v>
      </c>
      <c r="F31" s="14">
        <v>230797.1</v>
      </c>
      <c r="G31" s="14">
        <f>(D31+E31)/F31*100</f>
        <v>0.35745683113002719</v>
      </c>
      <c r="H31" s="1">
        <v>22</v>
      </c>
    </row>
    <row r="32" spans="2:8" ht="15.75" x14ac:dyDescent="0.25">
      <c r="B32" s="12">
        <v>28</v>
      </c>
      <c r="C32" s="16" t="s">
        <v>30</v>
      </c>
      <c r="D32" s="36"/>
      <c r="E32" s="14">
        <v>2981.8</v>
      </c>
      <c r="F32" s="14">
        <v>59864.5</v>
      </c>
      <c r="G32" s="14">
        <f>(D32+E32)/F32*100</f>
        <v>4.980915233569144</v>
      </c>
      <c r="H32" s="1">
        <v>34</v>
      </c>
    </row>
    <row r="33" spans="2:8" ht="15.75" x14ac:dyDescent="0.25">
      <c r="B33" s="12">
        <v>29</v>
      </c>
      <c r="C33" s="16" t="s">
        <v>31</v>
      </c>
      <c r="D33" s="36"/>
      <c r="E33" s="14">
        <v>1283.5</v>
      </c>
      <c r="F33" s="14">
        <v>114109.7</v>
      </c>
      <c r="G33" s="14">
        <f>(D33+E33)/F33*100</f>
        <v>1.1247948246292823</v>
      </c>
      <c r="H33" s="1">
        <v>27</v>
      </c>
    </row>
    <row r="34" spans="2:8" ht="15.75" x14ac:dyDescent="0.25">
      <c r="B34" s="12">
        <v>30</v>
      </c>
      <c r="C34" s="16" t="s">
        <v>32</v>
      </c>
      <c r="D34" s="36"/>
      <c r="E34" s="14">
        <v>300</v>
      </c>
      <c r="F34" s="14">
        <v>148516.4</v>
      </c>
      <c r="G34" s="14">
        <f>(D34+E34)/F34*100</f>
        <v>0.20199789383529362</v>
      </c>
      <c r="H34" s="1">
        <v>20</v>
      </c>
    </row>
    <row r="35" spans="2:8" ht="15.75" x14ac:dyDescent="0.25">
      <c r="B35" s="12">
        <v>31</v>
      </c>
      <c r="C35" s="16" t="s">
        <v>33</v>
      </c>
      <c r="D35" s="36"/>
      <c r="E35" s="14"/>
      <c r="F35" s="14">
        <v>223764.2</v>
      </c>
      <c r="G35" s="14">
        <f>(D35+E35)/F35*100</f>
        <v>0</v>
      </c>
      <c r="H35" s="1"/>
    </row>
    <row r="36" spans="2:8" ht="15.75" x14ac:dyDescent="0.25">
      <c r="B36" s="12">
        <v>32</v>
      </c>
      <c r="C36" s="16" t="s">
        <v>34</v>
      </c>
      <c r="D36" s="36"/>
      <c r="E36" s="14">
        <v>12707.4</v>
      </c>
      <c r="F36" s="14">
        <v>286679</v>
      </c>
      <c r="G36" s="14">
        <f>(D36+E36)/F36*100</f>
        <v>4.4326232476044636</v>
      </c>
      <c r="H36" s="1">
        <v>33</v>
      </c>
    </row>
    <row r="37" spans="2:8" ht="15.75" x14ac:dyDescent="0.25">
      <c r="B37" s="12">
        <v>33</v>
      </c>
      <c r="C37" s="16" t="s">
        <v>35</v>
      </c>
      <c r="D37" s="36"/>
      <c r="E37" s="14"/>
      <c r="F37" s="14">
        <v>369933.2</v>
      </c>
      <c r="G37" s="14">
        <f>(D37+E37)/F37*100</f>
        <v>0</v>
      </c>
      <c r="H37" s="1"/>
    </row>
    <row r="38" spans="2:8" ht="15.75" x14ac:dyDescent="0.25">
      <c r="B38" s="12">
        <v>34</v>
      </c>
      <c r="C38" s="16" t="s">
        <v>36</v>
      </c>
      <c r="D38" s="36"/>
      <c r="E38" s="14">
        <v>75.3</v>
      </c>
      <c r="F38" s="14">
        <v>59890.5</v>
      </c>
      <c r="G38" s="14">
        <f>(D38+E38)/F38*100</f>
        <v>0.12572945625767024</v>
      </c>
      <c r="H38" s="1">
        <v>15</v>
      </c>
    </row>
    <row r="39" spans="2:8" ht="15.75" x14ac:dyDescent="0.25">
      <c r="B39" s="12">
        <v>35</v>
      </c>
      <c r="C39" s="16" t="s">
        <v>37</v>
      </c>
      <c r="D39" s="36"/>
      <c r="E39" s="14">
        <v>2965.6</v>
      </c>
      <c r="F39" s="14">
        <v>310843.40000000002</v>
      </c>
      <c r="G39" s="14">
        <f>(D39+E39)/F39*100</f>
        <v>0.95404953105003987</v>
      </c>
      <c r="H39" s="1">
        <v>25</v>
      </c>
    </row>
    <row r="41" spans="2:8" x14ac:dyDescent="0.25">
      <c r="D41" s="18"/>
      <c r="E41" s="18"/>
      <c r="F41" s="37"/>
    </row>
  </sheetData>
  <autoFilter ref="B4:H39">
    <sortState ref="B5:H39">
      <sortCondition ref="C4:C39"/>
    </sortState>
  </autoFilter>
  <mergeCells count="1">
    <mergeCell ref="B2:H2"/>
  </mergeCells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2:E41"/>
  <sheetViews>
    <sheetView topLeftCell="A13" workbookViewId="0">
      <selection activeCell="E52" sqref="E52"/>
    </sheetView>
  </sheetViews>
  <sheetFormatPr defaultRowHeight="15" x14ac:dyDescent="0.25"/>
  <cols>
    <col min="3" max="3" width="46.140625" customWidth="1"/>
    <col min="4" max="4" width="31.140625" customWidth="1"/>
    <col min="5" max="5" width="20.5703125" customWidth="1"/>
  </cols>
  <sheetData>
    <row r="2" spans="2:5" ht="54.75" customHeight="1" x14ac:dyDescent="0.25">
      <c r="B2" s="38" t="s">
        <v>54</v>
      </c>
      <c r="C2" s="38"/>
      <c r="D2" s="38"/>
      <c r="E2" s="38"/>
    </row>
    <row r="3" spans="2:5" ht="15.75" x14ac:dyDescent="0.25">
      <c r="B3" s="9"/>
      <c r="C3" s="9"/>
      <c r="D3" s="9"/>
      <c r="E3" s="9"/>
    </row>
    <row r="4" spans="2:5" ht="31.5" x14ac:dyDescent="0.25">
      <c r="B4" s="10" t="s">
        <v>0</v>
      </c>
      <c r="C4" s="10" t="s">
        <v>1</v>
      </c>
      <c r="D4" s="10" t="s">
        <v>53</v>
      </c>
      <c r="E4" s="10" t="s">
        <v>42</v>
      </c>
    </row>
    <row r="5" spans="2:5" ht="15.75" x14ac:dyDescent="0.25">
      <c r="B5" s="12">
        <v>1</v>
      </c>
      <c r="C5" s="4" t="s">
        <v>3</v>
      </c>
      <c r="D5" s="20" t="s">
        <v>55</v>
      </c>
      <c r="E5" s="1" t="s">
        <v>55</v>
      </c>
    </row>
    <row r="6" spans="2:5" ht="15.75" x14ac:dyDescent="0.25">
      <c r="B6" s="12">
        <v>2</v>
      </c>
      <c r="C6" s="4" t="s">
        <v>4</v>
      </c>
      <c r="D6" s="20">
        <v>3</v>
      </c>
      <c r="E6" s="1">
        <v>23</v>
      </c>
    </row>
    <row r="7" spans="2:5" ht="15.75" x14ac:dyDescent="0.25">
      <c r="B7" s="12">
        <v>3</v>
      </c>
      <c r="C7" s="4" t="s">
        <v>5</v>
      </c>
      <c r="D7" s="20">
        <v>0</v>
      </c>
      <c r="E7" s="1">
        <v>0</v>
      </c>
    </row>
    <row r="8" spans="2:5" ht="15.75" x14ac:dyDescent="0.25">
      <c r="B8" s="12">
        <v>4</v>
      </c>
      <c r="C8" s="4" t="s">
        <v>6</v>
      </c>
      <c r="D8" s="20">
        <v>5</v>
      </c>
      <c r="E8" s="1">
        <v>25</v>
      </c>
    </row>
    <row r="9" spans="2:5" ht="15.75" x14ac:dyDescent="0.25">
      <c r="B9" s="12">
        <v>5</v>
      </c>
      <c r="C9" s="4" t="s">
        <v>7</v>
      </c>
      <c r="D9" s="20">
        <v>15</v>
      </c>
      <c r="E9" s="1">
        <v>33</v>
      </c>
    </row>
    <row r="10" spans="2:5" ht="15.75" x14ac:dyDescent="0.25">
      <c r="B10" s="12">
        <v>6</v>
      </c>
      <c r="C10" s="4" t="s">
        <v>8</v>
      </c>
      <c r="D10" s="20">
        <v>10</v>
      </c>
      <c r="E10" s="1">
        <v>30</v>
      </c>
    </row>
    <row r="11" spans="2:5" ht="31.5" x14ac:dyDescent="0.25">
      <c r="B11" s="12">
        <v>7</v>
      </c>
      <c r="C11" s="4" t="s">
        <v>9</v>
      </c>
      <c r="D11" s="20">
        <v>9</v>
      </c>
      <c r="E11" s="1">
        <v>29</v>
      </c>
    </row>
    <row r="12" spans="2:5" ht="15.75" x14ac:dyDescent="0.25">
      <c r="B12" s="12">
        <v>8</v>
      </c>
      <c r="C12" s="4" t="s">
        <v>10</v>
      </c>
      <c r="D12" s="20">
        <v>11</v>
      </c>
      <c r="E12" s="1">
        <v>31</v>
      </c>
    </row>
    <row r="13" spans="2:5" ht="15.75" x14ac:dyDescent="0.25">
      <c r="B13" s="12">
        <v>9</v>
      </c>
      <c r="C13" s="4" t="s">
        <v>11</v>
      </c>
      <c r="D13" s="20">
        <v>16</v>
      </c>
      <c r="E13" s="1">
        <v>34</v>
      </c>
    </row>
    <row r="14" spans="2:5" ht="15.75" x14ac:dyDescent="0.25">
      <c r="B14" s="12">
        <v>10</v>
      </c>
      <c r="C14" s="4" t="s">
        <v>12</v>
      </c>
      <c r="D14" s="20">
        <v>12</v>
      </c>
      <c r="E14" s="1">
        <v>32</v>
      </c>
    </row>
    <row r="15" spans="2:5" ht="15.75" x14ac:dyDescent="0.25">
      <c r="B15" s="12">
        <v>11</v>
      </c>
      <c r="C15" s="4" t="s">
        <v>13</v>
      </c>
      <c r="D15" s="20">
        <v>0</v>
      </c>
      <c r="E15" s="1">
        <v>0</v>
      </c>
    </row>
    <row r="16" spans="2:5" ht="15.75" x14ac:dyDescent="0.25">
      <c r="B16" s="12">
        <v>12</v>
      </c>
      <c r="C16" s="4" t="s">
        <v>14</v>
      </c>
      <c r="D16" s="20">
        <v>16</v>
      </c>
      <c r="E16" s="1">
        <v>34</v>
      </c>
    </row>
    <row r="17" spans="2:5" ht="15.75" x14ac:dyDescent="0.25">
      <c r="B17" s="12">
        <v>13</v>
      </c>
      <c r="C17" s="4" t="s">
        <v>15</v>
      </c>
      <c r="D17" s="20">
        <v>6</v>
      </c>
      <c r="E17" s="1">
        <v>26</v>
      </c>
    </row>
    <row r="18" spans="2:5" ht="15.75" x14ac:dyDescent="0.25">
      <c r="B18" s="12">
        <v>14</v>
      </c>
      <c r="C18" s="4" t="s">
        <v>16</v>
      </c>
      <c r="D18" s="20">
        <v>18</v>
      </c>
      <c r="E18" s="1">
        <v>35</v>
      </c>
    </row>
    <row r="19" spans="2:5" ht="15.75" x14ac:dyDescent="0.25">
      <c r="B19" s="12">
        <v>15</v>
      </c>
      <c r="C19" s="4" t="s">
        <v>17</v>
      </c>
      <c r="D19" s="20">
        <v>6</v>
      </c>
      <c r="E19" s="1">
        <v>26</v>
      </c>
    </row>
    <row r="20" spans="2:5" ht="15.75" x14ac:dyDescent="0.25">
      <c r="B20" s="12">
        <v>16</v>
      </c>
      <c r="C20" s="4" t="s">
        <v>18</v>
      </c>
      <c r="D20" s="20">
        <v>7</v>
      </c>
      <c r="E20" s="1">
        <v>27</v>
      </c>
    </row>
    <row r="21" spans="2:5" ht="15.75" x14ac:dyDescent="0.25">
      <c r="B21" s="12">
        <v>17</v>
      </c>
      <c r="C21" s="4" t="s">
        <v>19</v>
      </c>
      <c r="D21" s="20" t="s">
        <v>55</v>
      </c>
      <c r="E21" s="1" t="s">
        <v>55</v>
      </c>
    </row>
    <row r="22" spans="2:5" ht="15.75" x14ac:dyDescent="0.25">
      <c r="B22" s="12">
        <v>18</v>
      </c>
      <c r="C22" s="4" t="s">
        <v>20</v>
      </c>
      <c r="D22" s="20">
        <v>9</v>
      </c>
      <c r="E22" s="1">
        <v>29</v>
      </c>
    </row>
    <row r="23" spans="2:5" ht="15.75" x14ac:dyDescent="0.25">
      <c r="B23" s="12">
        <v>19</v>
      </c>
      <c r="C23" s="4" t="s">
        <v>21</v>
      </c>
      <c r="D23" s="20">
        <v>8</v>
      </c>
      <c r="E23" s="1">
        <v>28</v>
      </c>
    </row>
    <row r="24" spans="2:5" ht="15.75" x14ac:dyDescent="0.25">
      <c r="B24" s="12">
        <v>20</v>
      </c>
      <c r="C24" s="4" t="s">
        <v>22</v>
      </c>
      <c r="D24" s="20">
        <v>4</v>
      </c>
      <c r="E24" s="1">
        <v>24</v>
      </c>
    </row>
    <row r="25" spans="2:5" ht="15.75" x14ac:dyDescent="0.25">
      <c r="B25" s="12">
        <v>21</v>
      </c>
      <c r="C25" s="4" t="s">
        <v>23</v>
      </c>
      <c r="D25" s="20">
        <v>10</v>
      </c>
      <c r="E25" s="1">
        <v>30</v>
      </c>
    </row>
    <row r="26" spans="2:5" ht="15.75" x14ac:dyDescent="0.25">
      <c r="B26" s="12">
        <v>22</v>
      </c>
      <c r="C26" s="4" t="s">
        <v>24</v>
      </c>
      <c r="D26" s="20">
        <v>12</v>
      </c>
      <c r="E26" s="1">
        <v>32</v>
      </c>
    </row>
    <row r="27" spans="2:5" ht="15.75" x14ac:dyDescent="0.25">
      <c r="B27" s="12">
        <v>23</v>
      </c>
      <c r="C27" s="4" t="s">
        <v>25</v>
      </c>
      <c r="D27" s="20">
        <v>0</v>
      </c>
      <c r="E27" s="1">
        <v>0</v>
      </c>
    </row>
    <row r="28" spans="2:5" ht="15.75" x14ac:dyDescent="0.25">
      <c r="B28" s="12">
        <v>24</v>
      </c>
      <c r="C28" s="4" t="s">
        <v>26</v>
      </c>
      <c r="D28" s="20">
        <v>0</v>
      </c>
      <c r="E28" s="1">
        <v>0</v>
      </c>
    </row>
    <row r="29" spans="2:5" ht="15.75" x14ac:dyDescent="0.25">
      <c r="B29" s="12">
        <v>25</v>
      </c>
      <c r="C29" s="4" t="s">
        <v>27</v>
      </c>
      <c r="D29" s="20" t="s">
        <v>55</v>
      </c>
      <c r="E29" s="1" t="s">
        <v>55</v>
      </c>
    </row>
    <row r="30" spans="2:5" ht="15.75" x14ac:dyDescent="0.25">
      <c r="B30" s="12">
        <v>26</v>
      </c>
      <c r="C30" s="4" t="s">
        <v>28</v>
      </c>
      <c r="D30" s="20">
        <v>9</v>
      </c>
      <c r="E30" s="1">
        <v>29</v>
      </c>
    </row>
    <row r="31" spans="2:5" ht="15.75" x14ac:dyDescent="0.25">
      <c r="B31" s="12">
        <v>27</v>
      </c>
      <c r="C31" s="4" t="s">
        <v>29</v>
      </c>
      <c r="D31" s="20">
        <v>10</v>
      </c>
      <c r="E31" s="1">
        <v>30</v>
      </c>
    </row>
    <row r="32" spans="2:5" ht="15.75" x14ac:dyDescent="0.25">
      <c r="B32" s="12">
        <v>28</v>
      </c>
      <c r="C32" s="4" t="s">
        <v>30</v>
      </c>
      <c r="D32" s="20">
        <v>3</v>
      </c>
      <c r="E32" s="1">
        <v>23</v>
      </c>
    </row>
    <row r="33" spans="2:5" ht="15.75" x14ac:dyDescent="0.25">
      <c r="B33" s="12">
        <v>29</v>
      </c>
      <c r="C33" s="4" t="s">
        <v>31</v>
      </c>
      <c r="D33" s="20">
        <v>1</v>
      </c>
      <c r="E33" s="1">
        <v>22</v>
      </c>
    </row>
    <row r="34" spans="2:5" ht="15.75" x14ac:dyDescent="0.25">
      <c r="B34" s="12">
        <v>30</v>
      </c>
      <c r="C34" s="4" t="s">
        <v>32</v>
      </c>
      <c r="D34" s="20">
        <v>7</v>
      </c>
      <c r="E34" s="1">
        <v>27</v>
      </c>
    </row>
    <row r="35" spans="2:5" ht="15.75" x14ac:dyDescent="0.25">
      <c r="B35" s="12">
        <v>31</v>
      </c>
      <c r="C35" s="4" t="s">
        <v>33</v>
      </c>
      <c r="D35" s="20">
        <v>18</v>
      </c>
      <c r="E35" s="1">
        <v>35</v>
      </c>
    </row>
    <row r="36" spans="2:5" ht="15.75" x14ac:dyDescent="0.25">
      <c r="B36" s="12">
        <v>32</v>
      </c>
      <c r="C36" s="4" t="s">
        <v>34</v>
      </c>
      <c r="D36" s="20">
        <v>11</v>
      </c>
      <c r="E36" s="1">
        <v>31</v>
      </c>
    </row>
    <row r="37" spans="2:5" ht="15.75" x14ac:dyDescent="0.25">
      <c r="B37" s="12">
        <v>33</v>
      </c>
      <c r="C37" s="4" t="s">
        <v>35</v>
      </c>
      <c r="D37" s="20">
        <v>10</v>
      </c>
      <c r="E37" s="1">
        <v>30</v>
      </c>
    </row>
    <row r="38" spans="2:5" ht="15.75" x14ac:dyDescent="0.25">
      <c r="B38" s="12">
        <v>34</v>
      </c>
      <c r="C38" s="4" t="s">
        <v>36</v>
      </c>
      <c r="D38" s="20">
        <v>6</v>
      </c>
      <c r="E38" s="1">
        <v>26</v>
      </c>
    </row>
    <row r="39" spans="2:5" ht="15.75" x14ac:dyDescent="0.25">
      <c r="B39" s="12">
        <v>35</v>
      </c>
      <c r="C39" s="4" t="s">
        <v>37</v>
      </c>
      <c r="D39" s="20">
        <v>10</v>
      </c>
      <c r="E39" s="1">
        <v>30</v>
      </c>
    </row>
    <row r="41" spans="2:5" ht="29.25" customHeight="1" x14ac:dyDescent="0.25">
      <c r="B41" s="46" t="s">
        <v>92</v>
      </c>
      <c r="C41" s="47"/>
      <c r="D41" s="47"/>
      <c r="E41" s="47"/>
    </row>
  </sheetData>
  <autoFilter ref="B4:E39">
    <sortState ref="B5:E39">
      <sortCondition ref="C4:C39"/>
    </sortState>
  </autoFilter>
  <mergeCells count="2">
    <mergeCell ref="B2:E2"/>
    <mergeCell ref="B41:E41"/>
  </mergeCells>
  <pageMargins left="0.7" right="0.7" top="0.75" bottom="0.75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2:M42"/>
  <sheetViews>
    <sheetView workbookViewId="0">
      <selection activeCell="L17" sqref="L17"/>
    </sheetView>
  </sheetViews>
  <sheetFormatPr defaultRowHeight="15" x14ac:dyDescent="0.25"/>
  <cols>
    <col min="3" max="3" width="43.85546875" customWidth="1"/>
    <col min="4" max="4" width="8" customWidth="1"/>
    <col min="5" max="5" width="11.85546875" customWidth="1"/>
    <col min="6" max="6" width="8.42578125" customWidth="1"/>
    <col min="7" max="7" width="13.5703125" customWidth="1"/>
    <col min="8" max="8" width="8.42578125" customWidth="1"/>
    <col min="9" max="9" width="12.7109375" customWidth="1"/>
    <col min="10" max="10" width="13.5703125" customWidth="1"/>
    <col min="11" max="11" width="13.85546875" customWidth="1"/>
    <col min="12" max="12" width="9" customWidth="1"/>
    <col min="13" max="13" width="13.28515625" customWidth="1"/>
  </cols>
  <sheetData>
    <row r="2" spans="2:13" ht="57" customHeight="1" x14ac:dyDescent="0.25">
      <c r="B2" s="48" t="s">
        <v>58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4" spans="2:13" ht="68.25" customHeight="1" x14ac:dyDescent="0.25">
      <c r="B4" s="41" t="s">
        <v>0</v>
      </c>
      <c r="C4" s="41" t="s">
        <v>1</v>
      </c>
      <c r="D4" s="45" t="s">
        <v>58</v>
      </c>
      <c r="E4" s="51"/>
      <c r="F4" s="51"/>
      <c r="G4" s="51"/>
      <c r="H4" s="51"/>
      <c r="I4" s="51"/>
      <c r="J4" s="51"/>
      <c r="K4" s="51"/>
      <c r="L4" s="52" t="s">
        <v>59</v>
      </c>
      <c r="M4" s="41" t="s">
        <v>42</v>
      </c>
    </row>
    <row r="5" spans="2:13" ht="45" customHeight="1" x14ac:dyDescent="0.25">
      <c r="B5" s="49"/>
      <c r="C5" s="49"/>
      <c r="D5" s="43" t="s">
        <v>63</v>
      </c>
      <c r="E5" s="55"/>
      <c r="F5" s="43" t="s">
        <v>56</v>
      </c>
      <c r="G5" s="55"/>
      <c r="H5" s="43" t="s">
        <v>57</v>
      </c>
      <c r="I5" s="55"/>
      <c r="J5" s="41" t="s">
        <v>62</v>
      </c>
      <c r="K5" s="41" t="s">
        <v>60</v>
      </c>
      <c r="L5" s="53"/>
      <c r="M5" s="49"/>
    </row>
    <row r="6" spans="2:13" ht="48" customHeight="1" x14ac:dyDescent="0.25">
      <c r="B6" s="50"/>
      <c r="C6" s="50"/>
      <c r="D6" s="26" t="s">
        <v>61</v>
      </c>
      <c r="E6" s="19" t="s">
        <v>60</v>
      </c>
      <c r="F6" s="26" t="s">
        <v>61</v>
      </c>
      <c r="G6" s="19" t="s">
        <v>60</v>
      </c>
      <c r="H6" s="26" t="s">
        <v>61</v>
      </c>
      <c r="I6" s="19" t="s">
        <v>60</v>
      </c>
      <c r="J6" s="50"/>
      <c r="K6" s="50"/>
      <c r="L6" s="54"/>
      <c r="M6" s="50"/>
    </row>
    <row r="7" spans="2:13" ht="15.75" x14ac:dyDescent="0.25">
      <c r="B7" s="24">
        <v>1</v>
      </c>
      <c r="C7" s="4" t="s">
        <v>3</v>
      </c>
      <c r="D7" s="21">
        <v>1</v>
      </c>
      <c r="E7" s="23">
        <v>1</v>
      </c>
      <c r="F7" s="23">
        <v>11</v>
      </c>
      <c r="G7" s="23">
        <v>7</v>
      </c>
      <c r="H7" s="23">
        <v>2</v>
      </c>
      <c r="I7" s="23">
        <v>2</v>
      </c>
      <c r="J7" s="23">
        <f>D7+F7+H7</f>
        <v>14</v>
      </c>
      <c r="K7" s="23">
        <f>E7+G7+I7</f>
        <v>10</v>
      </c>
      <c r="L7" s="25">
        <f t="shared" ref="L7:L41" si="0">K7*100/J7</f>
        <v>71.428571428571431</v>
      </c>
      <c r="M7" s="23">
        <v>32</v>
      </c>
    </row>
    <row r="8" spans="2:13" ht="15.75" x14ac:dyDescent="0.25">
      <c r="B8" s="24">
        <v>2</v>
      </c>
      <c r="C8" s="4" t="s">
        <v>4</v>
      </c>
      <c r="D8" s="21">
        <v>1</v>
      </c>
      <c r="E8" s="23">
        <v>1</v>
      </c>
      <c r="F8" s="23">
        <v>12</v>
      </c>
      <c r="G8" s="23">
        <v>8</v>
      </c>
      <c r="H8" s="23" t="s">
        <v>64</v>
      </c>
      <c r="I8" s="23" t="s">
        <v>64</v>
      </c>
      <c r="J8" s="23">
        <f>D8+F8</f>
        <v>13</v>
      </c>
      <c r="K8" s="23">
        <f>E8+G8</f>
        <v>9</v>
      </c>
      <c r="L8" s="25">
        <f t="shared" si="0"/>
        <v>69.230769230769226</v>
      </c>
      <c r="M8" s="23">
        <v>31</v>
      </c>
    </row>
    <row r="9" spans="2:13" ht="15.75" x14ac:dyDescent="0.25">
      <c r="B9" s="24">
        <v>3</v>
      </c>
      <c r="C9" s="4" t="s">
        <v>5</v>
      </c>
      <c r="D9" s="21">
        <v>1</v>
      </c>
      <c r="E9" s="23">
        <v>0</v>
      </c>
      <c r="F9" s="23">
        <v>13</v>
      </c>
      <c r="G9" s="23">
        <v>7</v>
      </c>
      <c r="H9" s="23" t="s">
        <v>64</v>
      </c>
      <c r="I9" s="23" t="s">
        <v>64</v>
      </c>
      <c r="J9" s="23">
        <f>D9+F9</f>
        <v>14</v>
      </c>
      <c r="K9" s="23">
        <f>E9+G9</f>
        <v>7</v>
      </c>
      <c r="L9" s="25">
        <f t="shared" si="0"/>
        <v>50</v>
      </c>
      <c r="M9" s="23">
        <v>30</v>
      </c>
    </row>
    <row r="10" spans="2:13" ht="15.75" x14ac:dyDescent="0.25">
      <c r="B10" s="24">
        <v>4</v>
      </c>
      <c r="C10" s="4" t="s">
        <v>6</v>
      </c>
      <c r="D10" s="21">
        <v>1</v>
      </c>
      <c r="E10" s="23">
        <v>1</v>
      </c>
      <c r="F10" s="23">
        <v>9</v>
      </c>
      <c r="G10" s="23">
        <v>7</v>
      </c>
      <c r="H10" s="23">
        <v>1</v>
      </c>
      <c r="I10" s="23">
        <v>0</v>
      </c>
      <c r="J10" s="23">
        <f>D10+F10+H10</f>
        <v>11</v>
      </c>
      <c r="K10" s="23">
        <f>E10+G10+I10</f>
        <v>8</v>
      </c>
      <c r="L10" s="25">
        <f t="shared" si="0"/>
        <v>72.727272727272734</v>
      </c>
      <c r="M10" s="23">
        <v>33</v>
      </c>
    </row>
    <row r="11" spans="2:13" ht="15.75" x14ac:dyDescent="0.25">
      <c r="B11" s="24">
        <v>5</v>
      </c>
      <c r="C11" s="4" t="s">
        <v>7</v>
      </c>
      <c r="D11" s="21">
        <v>1</v>
      </c>
      <c r="E11" s="23">
        <v>1</v>
      </c>
      <c r="F11" s="23">
        <v>15</v>
      </c>
      <c r="G11" s="23">
        <v>15</v>
      </c>
      <c r="H11" s="23">
        <v>2</v>
      </c>
      <c r="I11" s="23">
        <v>2</v>
      </c>
      <c r="J11" s="23">
        <f>D11+F11+H11</f>
        <v>18</v>
      </c>
      <c r="K11" s="23">
        <f>E11+G11+I11</f>
        <v>18</v>
      </c>
      <c r="L11" s="25">
        <f t="shared" si="0"/>
        <v>100</v>
      </c>
      <c r="M11" s="23">
        <v>35</v>
      </c>
    </row>
    <row r="12" spans="2:13" ht="15.75" x14ac:dyDescent="0.25">
      <c r="B12" s="24">
        <v>6</v>
      </c>
      <c r="C12" s="4" t="s">
        <v>8</v>
      </c>
      <c r="D12" s="21">
        <v>1</v>
      </c>
      <c r="E12" s="23">
        <v>1</v>
      </c>
      <c r="F12" s="23">
        <v>9</v>
      </c>
      <c r="G12" s="23">
        <v>9</v>
      </c>
      <c r="H12" s="23" t="s">
        <v>64</v>
      </c>
      <c r="I12" s="23" t="s">
        <v>64</v>
      </c>
      <c r="J12" s="23">
        <f>D12+F12</f>
        <v>10</v>
      </c>
      <c r="K12" s="23">
        <f>E12+G12</f>
        <v>10</v>
      </c>
      <c r="L12" s="25">
        <f t="shared" si="0"/>
        <v>100</v>
      </c>
      <c r="M12" s="23">
        <v>35</v>
      </c>
    </row>
    <row r="13" spans="2:13" ht="31.5" x14ac:dyDescent="0.25">
      <c r="B13" s="24">
        <v>7</v>
      </c>
      <c r="C13" s="4" t="s">
        <v>9</v>
      </c>
      <c r="D13" s="21">
        <v>1</v>
      </c>
      <c r="E13" s="23">
        <v>0</v>
      </c>
      <c r="F13" s="23">
        <v>9</v>
      </c>
      <c r="G13" s="23">
        <v>1</v>
      </c>
      <c r="H13" s="23">
        <v>1</v>
      </c>
      <c r="I13" s="23">
        <v>1</v>
      </c>
      <c r="J13" s="23">
        <f>D13+F13+H13</f>
        <v>11</v>
      </c>
      <c r="K13" s="23">
        <f>E13+G13+I13</f>
        <v>2</v>
      </c>
      <c r="L13" s="25">
        <f t="shared" si="0"/>
        <v>18.181818181818183</v>
      </c>
      <c r="M13" s="23">
        <v>28</v>
      </c>
    </row>
    <row r="14" spans="2:13" ht="15.75" x14ac:dyDescent="0.25">
      <c r="B14" s="24">
        <v>8</v>
      </c>
      <c r="C14" s="4" t="s">
        <v>10</v>
      </c>
      <c r="D14" s="21">
        <v>1</v>
      </c>
      <c r="E14" s="23">
        <v>0</v>
      </c>
      <c r="F14" s="23" t="s">
        <v>64</v>
      </c>
      <c r="G14" s="23" t="s">
        <v>64</v>
      </c>
      <c r="H14" s="23" t="s">
        <v>64</v>
      </c>
      <c r="I14" s="23" t="s">
        <v>64</v>
      </c>
      <c r="J14" s="23">
        <f>D14</f>
        <v>1</v>
      </c>
      <c r="K14" s="23">
        <f>E14</f>
        <v>0</v>
      </c>
      <c r="L14" s="25">
        <f t="shared" si="0"/>
        <v>0</v>
      </c>
      <c r="M14" s="23">
        <v>0</v>
      </c>
    </row>
    <row r="15" spans="2:13" ht="15.75" x14ac:dyDescent="0.25">
      <c r="B15" s="24">
        <v>9</v>
      </c>
      <c r="C15" s="4" t="s">
        <v>11</v>
      </c>
      <c r="D15" s="21">
        <v>1</v>
      </c>
      <c r="E15" s="23">
        <v>0</v>
      </c>
      <c r="F15" s="23" t="s">
        <v>64</v>
      </c>
      <c r="G15" s="23" t="s">
        <v>64</v>
      </c>
      <c r="H15" s="23" t="s">
        <v>64</v>
      </c>
      <c r="I15" s="23" t="s">
        <v>64</v>
      </c>
      <c r="J15" s="23">
        <f>D15</f>
        <v>1</v>
      </c>
      <c r="K15" s="23">
        <f>E15</f>
        <v>0</v>
      </c>
      <c r="L15" s="25">
        <f t="shared" si="0"/>
        <v>0</v>
      </c>
      <c r="M15" s="23">
        <v>0</v>
      </c>
    </row>
    <row r="16" spans="2:13" ht="15.75" x14ac:dyDescent="0.25">
      <c r="B16" s="24">
        <v>10</v>
      </c>
      <c r="C16" s="4" t="s">
        <v>12</v>
      </c>
      <c r="D16" s="21">
        <v>1</v>
      </c>
      <c r="E16" s="23">
        <v>0</v>
      </c>
      <c r="F16" s="23" t="s">
        <v>64</v>
      </c>
      <c r="G16" s="23" t="s">
        <v>64</v>
      </c>
      <c r="H16" s="23" t="s">
        <v>64</v>
      </c>
      <c r="I16" s="23" t="s">
        <v>64</v>
      </c>
      <c r="J16" s="23">
        <v>1</v>
      </c>
      <c r="K16" s="23">
        <v>0</v>
      </c>
      <c r="L16" s="25">
        <f t="shared" si="0"/>
        <v>0</v>
      </c>
      <c r="M16" s="23">
        <v>0</v>
      </c>
    </row>
    <row r="17" spans="2:13" ht="15.75" x14ac:dyDescent="0.25">
      <c r="B17" s="24">
        <v>11</v>
      </c>
      <c r="C17" s="4" t="s">
        <v>13</v>
      </c>
      <c r="D17" s="21">
        <v>1</v>
      </c>
      <c r="E17" s="23">
        <v>1</v>
      </c>
      <c r="F17" s="23">
        <v>10</v>
      </c>
      <c r="G17" s="23">
        <v>10</v>
      </c>
      <c r="H17" s="23" t="s">
        <v>64</v>
      </c>
      <c r="I17" s="23" t="s">
        <v>64</v>
      </c>
      <c r="J17" s="23">
        <f>D17+F17</f>
        <v>11</v>
      </c>
      <c r="K17" s="23">
        <f>E17+G17</f>
        <v>11</v>
      </c>
      <c r="L17" s="25">
        <f t="shared" si="0"/>
        <v>100</v>
      </c>
      <c r="M17" s="23">
        <v>35</v>
      </c>
    </row>
    <row r="18" spans="2:13" ht="15.75" x14ac:dyDescent="0.25">
      <c r="B18" s="24">
        <v>12</v>
      </c>
      <c r="C18" s="4" t="s">
        <v>14</v>
      </c>
      <c r="D18" s="21">
        <v>1</v>
      </c>
      <c r="E18" s="23">
        <v>0</v>
      </c>
      <c r="F18" s="23">
        <v>7</v>
      </c>
      <c r="G18" s="23">
        <v>0</v>
      </c>
      <c r="H18" s="23">
        <v>1</v>
      </c>
      <c r="I18" s="23">
        <v>0</v>
      </c>
      <c r="J18" s="23">
        <f>D18+F18+H18</f>
        <v>9</v>
      </c>
      <c r="K18" s="23">
        <f>E18+G18+I18</f>
        <v>0</v>
      </c>
      <c r="L18" s="25">
        <f t="shared" si="0"/>
        <v>0</v>
      </c>
      <c r="M18" s="23">
        <v>0</v>
      </c>
    </row>
    <row r="19" spans="2:13" ht="15.75" x14ac:dyDescent="0.25">
      <c r="B19" s="24">
        <v>13</v>
      </c>
      <c r="C19" s="4" t="s">
        <v>15</v>
      </c>
      <c r="D19" s="21">
        <v>1</v>
      </c>
      <c r="E19" s="23">
        <v>1</v>
      </c>
      <c r="F19" s="23" t="s">
        <v>64</v>
      </c>
      <c r="G19" s="23" t="s">
        <v>64</v>
      </c>
      <c r="H19" s="23" t="s">
        <v>64</v>
      </c>
      <c r="I19" s="23" t="s">
        <v>64</v>
      </c>
      <c r="J19" s="23">
        <f>D19</f>
        <v>1</v>
      </c>
      <c r="K19" s="23">
        <f>E19</f>
        <v>1</v>
      </c>
      <c r="L19" s="25">
        <f t="shared" si="0"/>
        <v>100</v>
      </c>
      <c r="M19" s="23">
        <v>35</v>
      </c>
    </row>
    <row r="20" spans="2:13" ht="15.75" x14ac:dyDescent="0.25">
      <c r="B20" s="24">
        <v>14</v>
      </c>
      <c r="C20" s="4" t="s">
        <v>16</v>
      </c>
      <c r="D20" s="21">
        <v>1</v>
      </c>
      <c r="E20" s="23">
        <v>0</v>
      </c>
      <c r="F20" s="23">
        <v>4</v>
      </c>
      <c r="G20" s="23">
        <v>0</v>
      </c>
      <c r="H20" s="23">
        <v>1</v>
      </c>
      <c r="I20" s="23">
        <v>0</v>
      </c>
      <c r="J20" s="23">
        <f>D20+F20+H20</f>
        <v>6</v>
      </c>
      <c r="K20" s="23">
        <f>E20+G20+I20</f>
        <v>0</v>
      </c>
      <c r="L20" s="25">
        <f t="shared" si="0"/>
        <v>0</v>
      </c>
      <c r="M20" s="23">
        <v>0</v>
      </c>
    </row>
    <row r="21" spans="2:13" ht="15.75" x14ac:dyDescent="0.25">
      <c r="B21" s="24">
        <v>15</v>
      </c>
      <c r="C21" s="4" t="s">
        <v>17</v>
      </c>
      <c r="D21" s="21">
        <v>1</v>
      </c>
      <c r="E21" s="23">
        <v>0</v>
      </c>
      <c r="F21" s="23">
        <v>11</v>
      </c>
      <c r="G21" s="23">
        <v>0</v>
      </c>
      <c r="H21" s="23" t="s">
        <v>64</v>
      </c>
      <c r="I21" s="23" t="s">
        <v>64</v>
      </c>
      <c r="J21" s="23">
        <f>D21+F21</f>
        <v>12</v>
      </c>
      <c r="K21" s="23">
        <f>E21+G21</f>
        <v>0</v>
      </c>
      <c r="L21" s="25">
        <f t="shared" si="0"/>
        <v>0</v>
      </c>
      <c r="M21" s="23">
        <v>0</v>
      </c>
    </row>
    <row r="22" spans="2:13" ht="15.75" x14ac:dyDescent="0.25">
      <c r="B22" s="24">
        <v>16</v>
      </c>
      <c r="C22" s="4" t="s">
        <v>18</v>
      </c>
      <c r="D22" s="21">
        <v>1</v>
      </c>
      <c r="E22" s="23">
        <v>0</v>
      </c>
      <c r="F22" s="23">
        <v>10</v>
      </c>
      <c r="G22" s="23">
        <v>0</v>
      </c>
      <c r="H22" s="23">
        <v>3</v>
      </c>
      <c r="I22" s="23">
        <v>0</v>
      </c>
      <c r="J22" s="23">
        <f>D22+F22+H22</f>
        <v>14</v>
      </c>
      <c r="K22" s="23">
        <f>E22+G22+I22</f>
        <v>0</v>
      </c>
      <c r="L22" s="25">
        <f t="shared" si="0"/>
        <v>0</v>
      </c>
      <c r="M22" s="23">
        <v>0</v>
      </c>
    </row>
    <row r="23" spans="2:13" ht="15.75" x14ac:dyDescent="0.25">
      <c r="B23" s="24">
        <v>17</v>
      </c>
      <c r="C23" s="4" t="s">
        <v>19</v>
      </c>
      <c r="D23" s="21">
        <v>1</v>
      </c>
      <c r="E23" s="23">
        <v>0</v>
      </c>
      <c r="F23" s="23">
        <v>15</v>
      </c>
      <c r="G23" s="23">
        <v>0</v>
      </c>
      <c r="H23" s="23" t="s">
        <v>64</v>
      </c>
      <c r="I23" s="23" t="s">
        <v>64</v>
      </c>
      <c r="J23" s="23">
        <f>D23+F23</f>
        <v>16</v>
      </c>
      <c r="K23" s="23">
        <f>E23+G23</f>
        <v>0</v>
      </c>
      <c r="L23" s="25">
        <f t="shared" si="0"/>
        <v>0</v>
      </c>
      <c r="M23" s="23">
        <v>0</v>
      </c>
    </row>
    <row r="24" spans="2:13" ht="15.75" x14ac:dyDescent="0.25">
      <c r="B24" s="24">
        <v>18</v>
      </c>
      <c r="C24" s="4" t="s">
        <v>20</v>
      </c>
      <c r="D24" s="21">
        <v>1</v>
      </c>
      <c r="E24" s="23">
        <v>0</v>
      </c>
      <c r="F24" s="23">
        <v>14</v>
      </c>
      <c r="G24" s="23">
        <v>0</v>
      </c>
      <c r="H24" s="23" t="s">
        <v>64</v>
      </c>
      <c r="I24" s="23" t="s">
        <v>64</v>
      </c>
      <c r="J24" s="23">
        <f>D24+F24</f>
        <v>15</v>
      </c>
      <c r="K24" s="23">
        <f>E24+G24</f>
        <v>0</v>
      </c>
      <c r="L24" s="25">
        <f t="shared" si="0"/>
        <v>0</v>
      </c>
      <c r="M24" s="23">
        <v>0</v>
      </c>
    </row>
    <row r="25" spans="2:13" ht="15.75" x14ac:dyDescent="0.25">
      <c r="B25" s="24">
        <v>19</v>
      </c>
      <c r="C25" s="4" t="s">
        <v>21</v>
      </c>
      <c r="D25" s="21">
        <v>1</v>
      </c>
      <c r="E25" s="23">
        <v>0</v>
      </c>
      <c r="F25" s="23">
        <v>14</v>
      </c>
      <c r="G25" s="23">
        <v>12</v>
      </c>
      <c r="H25" s="23">
        <v>1</v>
      </c>
      <c r="I25" s="23">
        <v>1</v>
      </c>
      <c r="J25" s="23">
        <f t="shared" ref="J25:K27" si="1">D25+F25+H25</f>
        <v>16</v>
      </c>
      <c r="K25" s="23">
        <f t="shared" si="1"/>
        <v>13</v>
      </c>
      <c r="L25" s="25">
        <f t="shared" si="0"/>
        <v>81.25</v>
      </c>
      <c r="M25" s="23">
        <v>34</v>
      </c>
    </row>
    <row r="26" spans="2:13" ht="15.75" x14ac:dyDescent="0.25">
      <c r="B26" s="24">
        <v>20</v>
      </c>
      <c r="C26" s="4" t="s">
        <v>22</v>
      </c>
      <c r="D26" s="21">
        <v>1</v>
      </c>
      <c r="E26" s="23">
        <v>0</v>
      </c>
      <c r="F26" s="23">
        <v>2</v>
      </c>
      <c r="G26" s="23">
        <v>0</v>
      </c>
      <c r="H26" s="23">
        <v>5</v>
      </c>
      <c r="I26" s="23">
        <v>0</v>
      </c>
      <c r="J26" s="23">
        <f t="shared" si="1"/>
        <v>8</v>
      </c>
      <c r="K26" s="23">
        <f t="shared" si="1"/>
        <v>0</v>
      </c>
      <c r="L26" s="25">
        <f t="shared" si="0"/>
        <v>0</v>
      </c>
      <c r="M26" s="23">
        <v>0</v>
      </c>
    </row>
    <row r="27" spans="2:13" ht="15.75" x14ac:dyDescent="0.25">
      <c r="B27" s="24">
        <v>21</v>
      </c>
      <c r="C27" s="4" t="s">
        <v>23</v>
      </c>
      <c r="D27" s="21">
        <v>1</v>
      </c>
      <c r="E27" s="23">
        <v>0</v>
      </c>
      <c r="F27" s="23">
        <v>13</v>
      </c>
      <c r="G27" s="23">
        <v>0</v>
      </c>
      <c r="H27" s="23">
        <v>2</v>
      </c>
      <c r="I27" s="23">
        <v>0</v>
      </c>
      <c r="J27" s="23">
        <f t="shared" si="1"/>
        <v>16</v>
      </c>
      <c r="K27" s="23">
        <f t="shared" si="1"/>
        <v>0</v>
      </c>
      <c r="L27" s="25">
        <f t="shared" si="0"/>
        <v>0</v>
      </c>
      <c r="M27" s="23">
        <v>0</v>
      </c>
    </row>
    <row r="28" spans="2:13" ht="15.75" x14ac:dyDescent="0.25">
      <c r="B28" s="24">
        <v>22</v>
      </c>
      <c r="C28" s="4" t="s">
        <v>24</v>
      </c>
      <c r="D28" s="21">
        <v>1</v>
      </c>
      <c r="E28" s="23">
        <v>1</v>
      </c>
      <c r="F28" s="23">
        <v>14</v>
      </c>
      <c r="G28" s="23">
        <v>14</v>
      </c>
      <c r="H28" s="23" t="s">
        <v>64</v>
      </c>
      <c r="I28" s="23" t="s">
        <v>64</v>
      </c>
      <c r="J28" s="23">
        <f>D28+F28</f>
        <v>15</v>
      </c>
      <c r="K28" s="23">
        <f>E28+G28</f>
        <v>15</v>
      </c>
      <c r="L28" s="25">
        <f t="shared" si="0"/>
        <v>100</v>
      </c>
      <c r="M28" s="23">
        <v>35</v>
      </c>
    </row>
    <row r="29" spans="2:13" ht="15.75" x14ac:dyDescent="0.25">
      <c r="B29" s="24">
        <v>23</v>
      </c>
      <c r="C29" s="4" t="s">
        <v>25</v>
      </c>
      <c r="D29" s="21">
        <v>1</v>
      </c>
      <c r="E29" s="23">
        <v>1</v>
      </c>
      <c r="F29" s="23">
        <v>15</v>
      </c>
      <c r="G29" s="23">
        <v>15</v>
      </c>
      <c r="H29" s="23">
        <v>4</v>
      </c>
      <c r="I29" s="23">
        <v>4</v>
      </c>
      <c r="J29" s="23">
        <f>D29+F29+H29</f>
        <v>20</v>
      </c>
      <c r="K29" s="23">
        <f>E29+G29+I29</f>
        <v>20</v>
      </c>
      <c r="L29" s="25">
        <f t="shared" si="0"/>
        <v>100</v>
      </c>
      <c r="M29" s="23">
        <v>35</v>
      </c>
    </row>
    <row r="30" spans="2:13" ht="15.75" x14ac:dyDescent="0.25">
      <c r="B30" s="24">
        <v>24</v>
      </c>
      <c r="C30" s="4" t="s">
        <v>26</v>
      </c>
      <c r="D30" s="21">
        <v>1</v>
      </c>
      <c r="E30" s="23">
        <v>1</v>
      </c>
      <c r="F30" s="23">
        <v>11</v>
      </c>
      <c r="G30" s="23">
        <v>2</v>
      </c>
      <c r="H30" s="23" t="s">
        <v>64</v>
      </c>
      <c r="I30" s="23" t="s">
        <v>64</v>
      </c>
      <c r="J30" s="23">
        <f>D30+F30</f>
        <v>12</v>
      </c>
      <c r="K30" s="23">
        <f>E30+G30</f>
        <v>3</v>
      </c>
      <c r="L30" s="25">
        <f t="shared" si="0"/>
        <v>25</v>
      </c>
      <c r="M30" s="23">
        <v>29</v>
      </c>
    </row>
    <row r="31" spans="2:13" ht="15.75" x14ac:dyDescent="0.25">
      <c r="B31" s="24">
        <v>25</v>
      </c>
      <c r="C31" s="4" t="s">
        <v>27</v>
      </c>
      <c r="D31" s="21">
        <v>1</v>
      </c>
      <c r="E31" s="23">
        <v>0</v>
      </c>
      <c r="F31" s="23">
        <v>12</v>
      </c>
      <c r="G31" s="23">
        <v>0</v>
      </c>
      <c r="H31" s="23">
        <v>1</v>
      </c>
      <c r="I31" s="23">
        <v>0</v>
      </c>
      <c r="J31" s="23">
        <f t="shared" ref="J31:K33" si="2">D31+F31+H31</f>
        <v>14</v>
      </c>
      <c r="K31" s="23">
        <f t="shared" si="2"/>
        <v>0</v>
      </c>
      <c r="L31" s="25">
        <f t="shared" si="0"/>
        <v>0</v>
      </c>
      <c r="M31" s="23">
        <v>0</v>
      </c>
    </row>
    <row r="32" spans="2:13" ht="15.75" x14ac:dyDescent="0.25">
      <c r="B32" s="24">
        <v>26</v>
      </c>
      <c r="C32" s="4" t="s">
        <v>28</v>
      </c>
      <c r="D32" s="21">
        <v>1</v>
      </c>
      <c r="E32" s="23">
        <v>0</v>
      </c>
      <c r="F32" s="23">
        <v>11</v>
      </c>
      <c r="G32" s="23">
        <v>0</v>
      </c>
      <c r="H32" s="23">
        <v>2</v>
      </c>
      <c r="I32" s="23">
        <v>0</v>
      </c>
      <c r="J32" s="23">
        <f t="shared" si="2"/>
        <v>14</v>
      </c>
      <c r="K32" s="23">
        <f t="shared" si="2"/>
        <v>0</v>
      </c>
      <c r="L32" s="25">
        <f t="shared" si="0"/>
        <v>0</v>
      </c>
      <c r="M32" s="23">
        <v>0</v>
      </c>
    </row>
    <row r="33" spans="2:13" ht="15.75" x14ac:dyDescent="0.25">
      <c r="B33" s="24">
        <v>27</v>
      </c>
      <c r="C33" s="4" t="s">
        <v>29</v>
      </c>
      <c r="D33" s="21">
        <v>1</v>
      </c>
      <c r="E33" s="23">
        <v>0</v>
      </c>
      <c r="F33" s="23">
        <v>11</v>
      </c>
      <c r="G33" s="23">
        <v>0</v>
      </c>
      <c r="H33" s="23">
        <v>3</v>
      </c>
      <c r="I33" s="23">
        <v>0</v>
      </c>
      <c r="J33" s="23">
        <f t="shared" si="2"/>
        <v>15</v>
      </c>
      <c r="K33" s="23">
        <f t="shared" si="2"/>
        <v>0</v>
      </c>
      <c r="L33" s="25">
        <f t="shared" si="0"/>
        <v>0</v>
      </c>
      <c r="M33" s="23">
        <v>0</v>
      </c>
    </row>
    <row r="34" spans="2:13" ht="15.75" x14ac:dyDescent="0.25">
      <c r="B34" s="24">
        <v>28</v>
      </c>
      <c r="C34" s="4" t="s">
        <v>30</v>
      </c>
      <c r="D34" s="21">
        <v>1</v>
      </c>
      <c r="E34" s="23">
        <v>0</v>
      </c>
      <c r="F34" s="23">
        <v>2</v>
      </c>
      <c r="G34" s="23">
        <v>0</v>
      </c>
      <c r="H34" s="23" t="s">
        <v>64</v>
      </c>
      <c r="I34" s="23" t="s">
        <v>64</v>
      </c>
      <c r="J34" s="23">
        <f>D34+F34</f>
        <v>3</v>
      </c>
      <c r="K34" s="23">
        <f>E34+G34</f>
        <v>0</v>
      </c>
      <c r="L34" s="25">
        <f t="shared" si="0"/>
        <v>0</v>
      </c>
      <c r="M34" s="23">
        <v>0</v>
      </c>
    </row>
    <row r="35" spans="2:13" ht="15.75" x14ac:dyDescent="0.25">
      <c r="B35" s="24">
        <v>29</v>
      </c>
      <c r="C35" s="4" t="s">
        <v>31</v>
      </c>
      <c r="D35" s="21">
        <v>1</v>
      </c>
      <c r="E35" s="23">
        <v>0</v>
      </c>
      <c r="F35" s="23">
        <v>6</v>
      </c>
      <c r="G35" s="23">
        <v>0</v>
      </c>
      <c r="H35" s="23">
        <v>1</v>
      </c>
      <c r="I35" s="23">
        <v>0</v>
      </c>
      <c r="J35" s="23">
        <f t="shared" ref="J35:K39" si="3">D35+F35+H35</f>
        <v>8</v>
      </c>
      <c r="K35" s="23">
        <f t="shared" si="3"/>
        <v>0</v>
      </c>
      <c r="L35" s="25">
        <f t="shared" si="0"/>
        <v>0</v>
      </c>
      <c r="M35" s="23">
        <v>0</v>
      </c>
    </row>
    <row r="36" spans="2:13" ht="15.75" x14ac:dyDescent="0.25">
      <c r="B36" s="24">
        <v>30</v>
      </c>
      <c r="C36" s="4" t="s">
        <v>32</v>
      </c>
      <c r="D36" s="21">
        <v>1</v>
      </c>
      <c r="E36" s="23">
        <v>0</v>
      </c>
      <c r="F36" s="23">
        <v>9</v>
      </c>
      <c r="G36" s="23">
        <v>0</v>
      </c>
      <c r="H36" s="23">
        <v>1</v>
      </c>
      <c r="I36" s="23">
        <v>0</v>
      </c>
      <c r="J36" s="23">
        <f t="shared" si="3"/>
        <v>11</v>
      </c>
      <c r="K36" s="23">
        <f t="shared" si="3"/>
        <v>0</v>
      </c>
      <c r="L36" s="25">
        <f t="shared" si="0"/>
        <v>0</v>
      </c>
      <c r="M36" s="23">
        <v>0</v>
      </c>
    </row>
    <row r="37" spans="2:13" ht="15.75" x14ac:dyDescent="0.25">
      <c r="B37" s="24">
        <v>31</v>
      </c>
      <c r="C37" s="4" t="s">
        <v>33</v>
      </c>
      <c r="D37" s="21">
        <v>1</v>
      </c>
      <c r="E37" s="23">
        <v>0</v>
      </c>
      <c r="F37" s="23">
        <v>10</v>
      </c>
      <c r="G37" s="23">
        <v>0</v>
      </c>
      <c r="H37" s="23">
        <v>2</v>
      </c>
      <c r="I37" s="23">
        <v>0</v>
      </c>
      <c r="J37" s="23">
        <f t="shared" si="3"/>
        <v>13</v>
      </c>
      <c r="K37" s="23">
        <f t="shared" si="3"/>
        <v>0</v>
      </c>
      <c r="L37" s="25">
        <f t="shared" si="0"/>
        <v>0</v>
      </c>
      <c r="M37" s="23">
        <v>0</v>
      </c>
    </row>
    <row r="38" spans="2:13" ht="15.75" x14ac:dyDescent="0.25">
      <c r="B38" s="24">
        <v>32</v>
      </c>
      <c r="C38" s="4" t="s">
        <v>34</v>
      </c>
      <c r="D38" s="21">
        <v>1</v>
      </c>
      <c r="E38" s="23">
        <v>0</v>
      </c>
      <c r="F38" s="23">
        <v>14</v>
      </c>
      <c r="G38" s="23">
        <v>0</v>
      </c>
      <c r="H38" s="23">
        <v>4</v>
      </c>
      <c r="I38" s="23">
        <v>0</v>
      </c>
      <c r="J38" s="23">
        <f t="shared" si="3"/>
        <v>19</v>
      </c>
      <c r="K38" s="23">
        <f t="shared" si="3"/>
        <v>0</v>
      </c>
      <c r="L38" s="25">
        <f t="shared" si="0"/>
        <v>0</v>
      </c>
      <c r="M38" s="23">
        <v>0</v>
      </c>
    </row>
    <row r="39" spans="2:13" ht="15.75" x14ac:dyDescent="0.25">
      <c r="B39" s="24">
        <v>33</v>
      </c>
      <c r="C39" s="4" t="s">
        <v>35</v>
      </c>
      <c r="D39" s="21">
        <v>1</v>
      </c>
      <c r="E39" s="23">
        <v>0</v>
      </c>
      <c r="F39" s="23">
        <v>21</v>
      </c>
      <c r="G39" s="23">
        <v>0</v>
      </c>
      <c r="H39" s="23">
        <v>2</v>
      </c>
      <c r="I39" s="23">
        <v>0</v>
      </c>
      <c r="J39" s="23">
        <f t="shared" si="3"/>
        <v>24</v>
      </c>
      <c r="K39" s="23">
        <f t="shared" si="3"/>
        <v>0</v>
      </c>
      <c r="L39" s="25">
        <f t="shared" si="0"/>
        <v>0</v>
      </c>
      <c r="M39" s="23">
        <v>0</v>
      </c>
    </row>
    <row r="40" spans="2:13" ht="15.75" x14ac:dyDescent="0.25">
      <c r="B40" s="24">
        <v>34</v>
      </c>
      <c r="C40" s="4" t="s">
        <v>36</v>
      </c>
      <c r="D40" s="21">
        <v>1</v>
      </c>
      <c r="E40" s="23">
        <v>1</v>
      </c>
      <c r="F40" s="23">
        <v>8</v>
      </c>
      <c r="G40" s="23">
        <v>8</v>
      </c>
      <c r="H40" s="23" t="s">
        <v>64</v>
      </c>
      <c r="I40" s="23" t="s">
        <v>64</v>
      </c>
      <c r="J40" s="23">
        <f>D40+F40</f>
        <v>9</v>
      </c>
      <c r="K40" s="23">
        <f>E40+G40</f>
        <v>9</v>
      </c>
      <c r="L40" s="25">
        <f t="shared" si="0"/>
        <v>100</v>
      </c>
      <c r="M40" s="23">
        <v>35</v>
      </c>
    </row>
    <row r="41" spans="2:13" ht="15.75" x14ac:dyDescent="0.25">
      <c r="B41" s="24">
        <v>35</v>
      </c>
      <c r="C41" s="4" t="s">
        <v>37</v>
      </c>
      <c r="D41" s="21">
        <v>1</v>
      </c>
      <c r="E41" s="23">
        <v>0</v>
      </c>
      <c r="F41" s="23">
        <v>11</v>
      </c>
      <c r="G41" s="23">
        <v>0</v>
      </c>
      <c r="H41" s="23">
        <v>3</v>
      </c>
      <c r="I41" s="23">
        <v>0</v>
      </c>
      <c r="J41" s="23">
        <f>D41+F41</f>
        <v>12</v>
      </c>
      <c r="K41" s="23">
        <f>E41+G41</f>
        <v>0</v>
      </c>
      <c r="L41" s="25">
        <f t="shared" si="0"/>
        <v>0</v>
      </c>
      <c r="M41" s="23">
        <v>0</v>
      </c>
    </row>
    <row r="42" spans="2:13" x14ac:dyDescent="0.25">
      <c r="K42" s="22"/>
    </row>
  </sheetData>
  <autoFilter ref="B4:M41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sortState ref="B9:M41">
      <sortCondition ref="C4:C41"/>
    </sortState>
  </autoFilter>
  <mergeCells count="11">
    <mergeCell ref="B2:M2"/>
    <mergeCell ref="B4:B6"/>
    <mergeCell ref="M4:M6"/>
    <mergeCell ref="C4:C6"/>
    <mergeCell ref="D4:K4"/>
    <mergeCell ref="L4:L6"/>
    <mergeCell ref="D5:E5"/>
    <mergeCell ref="F5:G5"/>
    <mergeCell ref="H5:I5"/>
    <mergeCell ref="J5:J6"/>
    <mergeCell ref="K5:K6"/>
  </mergeCells>
  <pageMargins left="0.7" right="0.7" top="0.75" bottom="0.75" header="0.3" footer="0.3"/>
  <pageSetup paperSize="9" scale="61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2:G40"/>
  <sheetViews>
    <sheetView workbookViewId="0">
      <selection activeCell="G5" sqref="G5:G39"/>
    </sheetView>
  </sheetViews>
  <sheetFormatPr defaultRowHeight="15" x14ac:dyDescent="0.25"/>
  <cols>
    <col min="3" max="3" width="39.42578125" customWidth="1"/>
    <col min="4" max="4" width="12" customWidth="1"/>
    <col min="5" max="5" width="17.42578125" customWidth="1"/>
    <col min="6" max="6" width="13" customWidth="1"/>
    <col min="7" max="7" width="14.85546875" customWidth="1"/>
  </cols>
  <sheetData>
    <row r="2" spans="2:7" ht="63.75" customHeight="1" x14ac:dyDescent="0.25">
      <c r="B2" s="38" t="s">
        <v>66</v>
      </c>
      <c r="C2" s="38"/>
      <c r="D2" s="38"/>
      <c r="E2" s="38"/>
      <c r="F2" s="38"/>
      <c r="G2" s="38"/>
    </row>
    <row r="4" spans="2:7" ht="47.25" x14ac:dyDescent="0.25">
      <c r="B4" s="11" t="s">
        <v>0</v>
      </c>
      <c r="C4" s="19" t="s">
        <v>1</v>
      </c>
      <c r="D4" s="11" t="s">
        <v>61</v>
      </c>
      <c r="E4" s="19" t="s">
        <v>65</v>
      </c>
      <c r="F4" s="11" t="s">
        <v>67</v>
      </c>
      <c r="G4" s="19" t="s">
        <v>42</v>
      </c>
    </row>
    <row r="5" spans="2:7" ht="15.75" x14ac:dyDescent="0.25">
      <c r="B5" s="12">
        <v>1</v>
      </c>
      <c r="C5" s="4" t="s">
        <v>3</v>
      </c>
      <c r="D5" s="12">
        <v>29</v>
      </c>
      <c r="E5" s="12">
        <v>2</v>
      </c>
      <c r="F5" s="27">
        <f t="shared" ref="F5:F11" si="0">E5*100/D5</f>
        <v>6.8965517241379306</v>
      </c>
      <c r="G5" s="12">
        <v>26</v>
      </c>
    </row>
    <row r="6" spans="2:7" ht="15.75" x14ac:dyDescent="0.25">
      <c r="B6" s="12">
        <v>2</v>
      </c>
      <c r="C6" s="4" t="s">
        <v>4</v>
      </c>
      <c r="D6" s="12">
        <v>15</v>
      </c>
      <c r="E6" s="12">
        <v>0</v>
      </c>
      <c r="F6" s="27">
        <f t="shared" si="0"/>
        <v>0</v>
      </c>
      <c r="G6" s="12">
        <v>0</v>
      </c>
    </row>
    <row r="7" spans="2:7" ht="15.75" x14ac:dyDescent="0.25">
      <c r="B7" s="12">
        <v>3</v>
      </c>
      <c r="C7" s="4" t="s">
        <v>5</v>
      </c>
      <c r="D7" s="12">
        <v>28</v>
      </c>
      <c r="E7" s="12">
        <v>1</v>
      </c>
      <c r="F7" s="27">
        <f t="shared" si="0"/>
        <v>3.5714285714285716</v>
      </c>
      <c r="G7" s="12">
        <v>23</v>
      </c>
    </row>
    <row r="8" spans="2:7" ht="15.75" x14ac:dyDescent="0.25">
      <c r="B8" s="12">
        <v>4</v>
      </c>
      <c r="C8" s="4" t="s">
        <v>6</v>
      </c>
      <c r="D8" s="12">
        <v>32</v>
      </c>
      <c r="E8" s="12">
        <v>0</v>
      </c>
      <c r="F8" s="27">
        <f t="shared" si="0"/>
        <v>0</v>
      </c>
      <c r="G8" s="12">
        <v>0</v>
      </c>
    </row>
    <row r="9" spans="2:7" ht="15.75" x14ac:dyDescent="0.25">
      <c r="B9" s="12">
        <v>5</v>
      </c>
      <c r="C9" s="4" t="s">
        <v>7</v>
      </c>
      <c r="D9" s="12">
        <v>26</v>
      </c>
      <c r="E9" s="12">
        <v>22</v>
      </c>
      <c r="F9" s="27">
        <f t="shared" si="0"/>
        <v>84.615384615384613</v>
      </c>
      <c r="G9" s="12">
        <v>34</v>
      </c>
    </row>
    <row r="10" spans="2:7" ht="15.75" x14ac:dyDescent="0.25">
      <c r="B10" s="12">
        <v>6</v>
      </c>
      <c r="C10" s="4" t="s">
        <v>8</v>
      </c>
      <c r="D10" s="12">
        <v>30</v>
      </c>
      <c r="E10" s="12">
        <v>0</v>
      </c>
      <c r="F10" s="27">
        <f t="shared" si="0"/>
        <v>0</v>
      </c>
      <c r="G10" s="12">
        <v>0</v>
      </c>
    </row>
    <row r="11" spans="2:7" ht="31.5" x14ac:dyDescent="0.25">
      <c r="B11" s="12">
        <v>7</v>
      </c>
      <c r="C11" s="4" t="s">
        <v>9</v>
      </c>
      <c r="D11" s="12">
        <v>14</v>
      </c>
      <c r="E11" s="12">
        <v>1</v>
      </c>
      <c r="F11" s="27">
        <f t="shared" si="0"/>
        <v>7.1428571428571432</v>
      </c>
      <c r="G11" s="12">
        <v>27</v>
      </c>
    </row>
    <row r="12" spans="2:7" ht="15.75" x14ac:dyDescent="0.25">
      <c r="B12" s="12">
        <v>8</v>
      </c>
      <c r="C12" s="4" t="s">
        <v>10</v>
      </c>
      <c r="D12" s="12"/>
      <c r="E12" s="12"/>
      <c r="F12" s="27"/>
      <c r="G12" s="12"/>
    </row>
    <row r="13" spans="2:7" ht="15.75" x14ac:dyDescent="0.25">
      <c r="B13" s="12">
        <v>9</v>
      </c>
      <c r="C13" s="4" t="s">
        <v>11</v>
      </c>
      <c r="D13" s="12"/>
      <c r="E13" s="12"/>
      <c r="F13" s="27"/>
      <c r="G13" s="12"/>
    </row>
    <row r="14" spans="2:7" ht="15.75" x14ac:dyDescent="0.25">
      <c r="B14" s="12">
        <v>10</v>
      </c>
      <c r="C14" s="4" t="s">
        <v>12</v>
      </c>
      <c r="D14" s="12"/>
      <c r="E14" s="12"/>
      <c r="F14" s="27"/>
      <c r="G14" s="12"/>
    </row>
    <row r="15" spans="2:7" ht="15.75" x14ac:dyDescent="0.25">
      <c r="B15" s="12">
        <v>11</v>
      </c>
      <c r="C15" s="4" t="s">
        <v>13</v>
      </c>
      <c r="D15" s="12">
        <v>25</v>
      </c>
      <c r="E15" s="12">
        <v>0</v>
      </c>
      <c r="F15" s="27">
        <f>E15*100/D15</f>
        <v>0</v>
      </c>
      <c r="G15" s="12">
        <v>0</v>
      </c>
    </row>
    <row r="16" spans="2:7" ht="15.75" x14ac:dyDescent="0.25">
      <c r="B16" s="12">
        <v>12</v>
      </c>
      <c r="C16" s="4" t="s">
        <v>14</v>
      </c>
      <c r="D16" s="12">
        <v>11</v>
      </c>
      <c r="E16" s="12">
        <v>1</v>
      </c>
      <c r="F16" s="27">
        <f>E16*100/D16</f>
        <v>9.0909090909090917</v>
      </c>
      <c r="G16" s="12">
        <v>28</v>
      </c>
    </row>
    <row r="17" spans="2:7" ht="15.75" x14ac:dyDescent="0.25">
      <c r="B17" s="12">
        <v>13</v>
      </c>
      <c r="C17" s="4" t="s">
        <v>15</v>
      </c>
      <c r="D17" s="12"/>
      <c r="E17" s="12"/>
      <c r="F17" s="27"/>
      <c r="G17" s="12"/>
    </row>
    <row r="18" spans="2:7" ht="15.75" x14ac:dyDescent="0.25">
      <c r="B18" s="12">
        <v>14</v>
      </c>
      <c r="C18" s="4" t="s">
        <v>16</v>
      </c>
      <c r="D18" s="12">
        <v>9</v>
      </c>
      <c r="E18" s="12">
        <v>0</v>
      </c>
      <c r="F18" s="27">
        <f t="shared" ref="F18:F39" si="1">E18*100/D18</f>
        <v>0</v>
      </c>
      <c r="G18" s="12">
        <v>0</v>
      </c>
    </row>
    <row r="19" spans="2:7" ht="15.75" x14ac:dyDescent="0.25">
      <c r="B19" s="12">
        <v>15</v>
      </c>
      <c r="C19" s="4" t="s">
        <v>17</v>
      </c>
      <c r="D19" s="12">
        <v>16</v>
      </c>
      <c r="E19" s="12">
        <v>0</v>
      </c>
      <c r="F19" s="27">
        <f t="shared" si="1"/>
        <v>0</v>
      </c>
      <c r="G19" s="12">
        <v>0</v>
      </c>
    </row>
    <row r="20" spans="2:7" ht="15.75" x14ac:dyDescent="0.25">
      <c r="B20" s="12">
        <v>16</v>
      </c>
      <c r="C20" s="4" t="s">
        <v>18</v>
      </c>
      <c r="D20" s="12">
        <v>28</v>
      </c>
      <c r="E20" s="12">
        <v>0</v>
      </c>
      <c r="F20" s="27">
        <f t="shared" si="1"/>
        <v>0</v>
      </c>
      <c r="G20" s="12">
        <v>0</v>
      </c>
    </row>
    <row r="21" spans="2:7" ht="15.75" x14ac:dyDescent="0.25">
      <c r="B21" s="12">
        <v>17</v>
      </c>
      <c r="C21" s="4" t="s">
        <v>19</v>
      </c>
      <c r="D21" s="28">
        <v>47</v>
      </c>
      <c r="E21" s="28">
        <v>1</v>
      </c>
      <c r="F21" s="27">
        <f t="shared" si="1"/>
        <v>2.1276595744680851</v>
      </c>
      <c r="G21" s="12">
        <v>21</v>
      </c>
    </row>
    <row r="22" spans="2:7" ht="15.75" x14ac:dyDescent="0.25">
      <c r="B22" s="12">
        <v>18</v>
      </c>
      <c r="C22" s="4" t="s">
        <v>20</v>
      </c>
      <c r="D22" s="12">
        <v>20</v>
      </c>
      <c r="E22" s="12">
        <v>0</v>
      </c>
      <c r="F22" s="27">
        <f t="shared" si="1"/>
        <v>0</v>
      </c>
      <c r="G22" s="12">
        <v>0</v>
      </c>
    </row>
    <row r="23" spans="2:7" ht="15.75" x14ac:dyDescent="0.25">
      <c r="B23" s="12">
        <v>19</v>
      </c>
      <c r="C23" s="4" t="s">
        <v>21</v>
      </c>
      <c r="D23" s="12">
        <v>38</v>
      </c>
      <c r="E23" s="12">
        <v>4</v>
      </c>
      <c r="F23" s="27">
        <f t="shared" si="1"/>
        <v>10.526315789473685</v>
      </c>
      <c r="G23" s="12">
        <v>30</v>
      </c>
    </row>
    <row r="24" spans="2:7" ht="15.75" x14ac:dyDescent="0.25">
      <c r="B24" s="12">
        <v>20</v>
      </c>
      <c r="C24" s="4" t="s">
        <v>22</v>
      </c>
      <c r="D24" s="12">
        <v>32</v>
      </c>
      <c r="E24" s="12">
        <v>11</v>
      </c>
      <c r="F24" s="27">
        <f t="shared" si="1"/>
        <v>34.375</v>
      </c>
      <c r="G24" s="12">
        <v>33</v>
      </c>
    </row>
    <row r="25" spans="2:7" ht="15.75" x14ac:dyDescent="0.25">
      <c r="B25" s="12">
        <v>21</v>
      </c>
      <c r="C25" s="4" t="s">
        <v>23</v>
      </c>
      <c r="D25" s="12">
        <v>36</v>
      </c>
      <c r="E25" s="12">
        <v>0</v>
      </c>
      <c r="F25" s="27">
        <f t="shared" si="1"/>
        <v>0</v>
      </c>
      <c r="G25" s="12">
        <v>0</v>
      </c>
    </row>
    <row r="26" spans="2:7" ht="15.75" x14ac:dyDescent="0.25">
      <c r="B26" s="12">
        <v>22</v>
      </c>
      <c r="C26" s="4" t="s">
        <v>24</v>
      </c>
      <c r="D26" s="12">
        <v>24</v>
      </c>
      <c r="E26" s="12">
        <v>0</v>
      </c>
      <c r="F26" s="27">
        <f t="shared" si="1"/>
        <v>0</v>
      </c>
      <c r="G26" s="12">
        <v>0</v>
      </c>
    </row>
    <row r="27" spans="2:7" ht="15.75" x14ac:dyDescent="0.25">
      <c r="B27" s="12">
        <v>23</v>
      </c>
      <c r="C27" s="4" t="s">
        <v>25</v>
      </c>
      <c r="D27" s="12">
        <v>40</v>
      </c>
      <c r="E27" s="12">
        <v>0</v>
      </c>
      <c r="F27" s="27">
        <f t="shared" si="1"/>
        <v>0</v>
      </c>
      <c r="G27" s="12">
        <v>0</v>
      </c>
    </row>
    <row r="28" spans="2:7" ht="15.75" x14ac:dyDescent="0.25">
      <c r="B28" s="12">
        <v>24</v>
      </c>
      <c r="C28" s="4" t="s">
        <v>26</v>
      </c>
      <c r="D28" s="12">
        <v>23</v>
      </c>
      <c r="E28" s="12">
        <v>0</v>
      </c>
      <c r="F28" s="27">
        <f t="shared" si="1"/>
        <v>0</v>
      </c>
      <c r="G28" s="12">
        <v>0</v>
      </c>
    </row>
    <row r="29" spans="2:7" ht="15.75" x14ac:dyDescent="0.25">
      <c r="B29" s="12">
        <v>25</v>
      </c>
      <c r="C29" s="4" t="s">
        <v>27</v>
      </c>
      <c r="D29" s="12">
        <v>32</v>
      </c>
      <c r="E29" s="12">
        <v>0</v>
      </c>
      <c r="F29" s="27">
        <f t="shared" si="1"/>
        <v>0</v>
      </c>
      <c r="G29" s="12">
        <v>0</v>
      </c>
    </row>
    <row r="30" spans="2:7" ht="15.75" x14ac:dyDescent="0.25">
      <c r="B30" s="12">
        <v>26</v>
      </c>
      <c r="C30" s="4" t="s">
        <v>28</v>
      </c>
      <c r="D30" s="12">
        <v>31</v>
      </c>
      <c r="E30" s="12">
        <v>0</v>
      </c>
      <c r="F30" s="27">
        <f t="shared" si="1"/>
        <v>0</v>
      </c>
      <c r="G30" s="12">
        <v>0</v>
      </c>
    </row>
    <row r="31" spans="2:7" ht="15.75" x14ac:dyDescent="0.25">
      <c r="B31" s="12">
        <v>27</v>
      </c>
      <c r="C31" s="4" t="s">
        <v>29</v>
      </c>
      <c r="D31" s="12">
        <v>44</v>
      </c>
      <c r="E31" s="12">
        <v>3</v>
      </c>
      <c r="F31" s="27">
        <f t="shared" si="1"/>
        <v>6.8181818181818183</v>
      </c>
      <c r="G31" s="12">
        <v>25</v>
      </c>
    </row>
    <row r="32" spans="2:7" ht="15.75" x14ac:dyDescent="0.25">
      <c r="B32" s="12">
        <v>28</v>
      </c>
      <c r="C32" s="4" t="s">
        <v>30</v>
      </c>
      <c r="D32" s="12">
        <v>5</v>
      </c>
      <c r="E32" s="12">
        <v>5</v>
      </c>
      <c r="F32" s="27">
        <f t="shared" si="1"/>
        <v>100</v>
      </c>
      <c r="G32" s="12">
        <v>35</v>
      </c>
    </row>
    <row r="33" spans="2:7" ht="15.75" x14ac:dyDescent="0.25">
      <c r="B33" s="12">
        <v>29</v>
      </c>
      <c r="C33" s="4" t="s">
        <v>31</v>
      </c>
      <c r="D33" s="12">
        <v>17</v>
      </c>
      <c r="E33" s="12">
        <v>0</v>
      </c>
      <c r="F33" s="27">
        <f t="shared" si="1"/>
        <v>0</v>
      </c>
      <c r="G33" s="12">
        <v>0</v>
      </c>
    </row>
    <row r="34" spans="2:7" ht="15.75" x14ac:dyDescent="0.25">
      <c r="B34" s="12">
        <v>30</v>
      </c>
      <c r="C34" s="4" t="s">
        <v>32</v>
      </c>
      <c r="D34" s="12">
        <v>25</v>
      </c>
      <c r="E34" s="12">
        <v>1</v>
      </c>
      <c r="F34" s="27">
        <f t="shared" si="1"/>
        <v>4</v>
      </c>
      <c r="G34" s="12">
        <v>24</v>
      </c>
    </row>
    <row r="35" spans="2:7" ht="15.75" x14ac:dyDescent="0.25">
      <c r="B35" s="12">
        <v>31</v>
      </c>
      <c r="C35" s="4" t="s">
        <v>33</v>
      </c>
      <c r="D35" s="12">
        <v>30</v>
      </c>
      <c r="E35" s="12">
        <v>1</v>
      </c>
      <c r="F35" s="27">
        <f t="shared" si="1"/>
        <v>3.3333333333333335</v>
      </c>
      <c r="G35" s="12">
        <v>22</v>
      </c>
    </row>
    <row r="36" spans="2:7" ht="15.75" x14ac:dyDescent="0.25">
      <c r="B36" s="12">
        <v>32</v>
      </c>
      <c r="C36" s="4" t="s">
        <v>34</v>
      </c>
      <c r="D36" s="12">
        <v>41</v>
      </c>
      <c r="E36" s="12">
        <v>8</v>
      </c>
      <c r="F36" s="27">
        <f t="shared" si="1"/>
        <v>19.512195121951219</v>
      </c>
      <c r="G36" s="12">
        <v>32</v>
      </c>
    </row>
    <row r="37" spans="2:7" ht="15.75" x14ac:dyDescent="0.25">
      <c r="B37" s="12">
        <v>33</v>
      </c>
      <c r="C37" s="4" t="s">
        <v>35</v>
      </c>
      <c r="D37" s="12">
        <v>60</v>
      </c>
      <c r="E37" s="12">
        <v>6</v>
      </c>
      <c r="F37" s="27">
        <f t="shared" si="1"/>
        <v>10</v>
      </c>
      <c r="G37" s="12">
        <v>29</v>
      </c>
    </row>
    <row r="38" spans="2:7" ht="15.75" x14ac:dyDescent="0.25">
      <c r="B38" s="12">
        <v>34</v>
      </c>
      <c r="C38" s="4" t="s">
        <v>36</v>
      </c>
      <c r="D38" s="12">
        <v>25</v>
      </c>
      <c r="E38" s="12">
        <v>0</v>
      </c>
      <c r="F38" s="27">
        <f t="shared" si="1"/>
        <v>0</v>
      </c>
      <c r="G38" s="12">
        <v>0</v>
      </c>
    </row>
    <row r="39" spans="2:7" ht="15.75" x14ac:dyDescent="0.25">
      <c r="B39" s="12">
        <v>35</v>
      </c>
      <c r="C39" s="4" t="s">
        <v>37</v>
      </c>
      <c r="D39" s="12">
        <v>43</v>
      </c>
      <c r="E39" s="12">
        <v>5</v>
      </c>
      <c r="F39" s="27">
        <f t="shared" si="1"/>
        <v>11.627906976744185</v>
      </c>
      <c r="G39" s="12">
        <v>31</v>
      </c>
    </row>
    <row r="40" spans="2:7" ht="15.75" x14ac:dyDescent="0.25">
      <c r="B40" s="22"/>
      <c r="C40" s="22"/>
      <c r="D40" s="29"/>
      <c r="E40" s="29"/>
      <c r="F40" s="30"/>
      <c r="G40" s="22"/>
    </row>
  </sheetData>
  <autoFilter ref="B4:G40">
    <sortState ref="B5:G40">
      <sortCondition ref="C4:C40"/>
    </sortState>
  </autoFilter>
  <mergeCells count="1">
    <mergeCell ref="B2:G2"/>
  </mergeCells>
  <pageMargins left="0.7" right="0.7" top="0.75" bottom="0.75" header="0.3" footer="0.3"/>
  <pageSetup paperSize="9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F39"/>
  <sheetViews>
    <sheetView workbookViewId="0">
      <selection activeCell="I28" sqref="I28"/>
    </sheetView>
  </sheetViews>
  <sheetFormatPr defaultRowHeight="15" x14ac:dyDescent="0.25"/>
  <cols>
    <col min="3" max="3" width="34.28515625" customWidth="1"/>
    <col min="4" max="4" width="14.28515625" customWidth="1"/>
    <col min="5" max="5" width="11.85546875" customWidth="1"/>
    <col min="6" max="6" width="14.28515625" customWidth="1"/>
  </cols>
  <sheetData>
    <row r="2" spans="2:6" ht="52.5" customHeight="1" x14ac:dyDescent="0.25">
      <c r="B2" s="38" t="s">
        <v>70</v>
      </c>
      <c r="C2" s="38"/>
      <c r="D2" s="38"/>
      <c r="E2" s="38"/>
      <c r="F2" s="38"/>
    </row>
    <row r="4" spans="2:6" ht="47.25" x14ac:dyDescent="0.25">
      <c r="B4" s="11" t="s">
        <v>0</v>
      </c>
      <c r="C4" s="19" t="s">
        <v>1</v>
      </c>
      <c r="D4" s="19" t="s">
        <v>68</v>
      </c>
      <c r="E4" s="11" t="s">
        <v>69</v>
      </c>
      <c r="F4" s="19" t="s">
        <v>42</v>
      </c>
    </row>
    <row r="5" spans="2:6" ht="15.75" x14ac:dyDescent="0.25">
      <c r="B5" s="12">
        <v>1</v>
      </c>
      <c r="C5" s="4" t="s">
        <v>3</v>
      </c>
      <c r="D5" s="12">
        <v>4</v>
      </c>
      <c r="E5" s="12">
        <v>8</v>
      </c>
      <c r="F5" s="12">
        <v>28</v>
      </c>
    </row>
    <row r="6" spans="2:6" ht="15.75" x14ac:dyDescent="0.25">
      <c r="B6" s="12">
        <v>2</v>
      </c>
      <c r="C6" s="4" t="s">
        <v>4</v>
      </c>
      <c r="D6" s="12">
        <v>0</v>
      </c>
      <c r="E6" s="12">
        <v>11</v>
      </c>
      <c r="F6" s="12">
        <v>0</v>
      </c>
    </row>
    <row r="7" spans="2:6" ht="15.75" x14ac:dyDescent="0.25">
      <c r="B7" s="12">
        <v>3</v>
      </c>
      <c r="C7" s="4" t="s">
        <v>5</v>
      </c>
      <c r="D7" s="12">
        <v>0</v>
      </c>
      <c r="E7" s="12">
        <v>11</v>
      </c>
      <c r="F7" s="12">
        <v>0</v>
      </c>
    </row>
    <row r="8" spans="2:6" ht="15.75" x14ac:dyDescent="0.25">
      <c r="B8" s="12">
        <v>4</v>
      </c>
      <c r="C8" s="4" t="s">
        <v>6</v>
      </c>
      <c r="D8" s="12">
        <v>3</v>
      </c>
      <c r="E8" s="12">
        <v>9</v>
      </c>
      <c r="F8" s="12">
        <v>27</v>
      </c>
    </row>
    <row r="9" spans="2:6" ht="15.75" x14ac:dyDescent="0.25">
      <c r="B9" s="12">
        <v>5</v>
      </c>
      <c r="C9" s="4" t="s">
        <v>7</v>
      </c>
      <c r="D9" s="12">
        <v>9</v>
      </c>
      <c r="E9" s="12">
        <v>3</v>
      </c>
      <c r="F9" s="12">
        <v>33</v>
      </c>
    </row>
    <row r="10" spans="2:6" ht="15.75" x14ac:dyDescent="0.25">
      <c r="B10" s="12">
        <v>6</v>
      </c>
      <c r="C10" s="4" t="s">
        <v>8</v>
      </c>
      <c r="D10" s="12">
        <v>0</v>
      </c>
      <c r="E10" s="12">
        <v>11</v>
      </c>
      <c r="F10" s="12">
        <v>0</v>
      </c>
    </row>
    <row r="11" spans="2:6" ht="31.5" x14ac:dyDescent="0.25">
      <c r="B11" s="12">
        <v>7</v>
      </c>
      <c r="C11" s="4" t="s">
        <v>9</v>
      </c>
      <c r="D11" s="12">
        <v>7</v>
      </c>
      <c r="E11" s="12">
        <v>6</v>
      </c>
      <c r="F11" s="12">
        <v>30</v>
      </c>
    </row>
    <row r="12" spans="2:6" ht="15.75" x14ac:dyDescent="0.25">
      <c r="B12" s="12">
        <v>8</v>
      </c>
      <c r="C12" s="4" t="s">
        <v>10</v>
      </c>
      <c r="D12" s="12">
        <v>8.5</v>
      </c>
      <c r="E12" s="12">
        <v>4</v>
      </c>
      <c r="F12" s="12">
        <v>32</v>
      </c>
    </row>
    <row r="13" spans="2:6" ht="15.75" x14ac:dyDescent="0.25">
      <c r="B13" s="12">
        <v>9</v>
      </c>
      <c r="C13" s="4" t="s">
        <v>11</v>
      </c>
      <c r="D13" s="12">
        <v>12</v>
      </c>
      <c r="E13" s="12">
        <v>1</v>
      </c>
      <c r="F13" s="12">
        <v>35</v>
      </c>
    </row>
    <row r="14" spans="2:6" ht="15.75" x14ac:dyDescent="0.25">
      <c r="B14" s="12">
        <v>10</v>
      </c>
      <c r="C14" s="4" t="s">
        <v>12</v>
      </c>
      <c r="D14" s="12">
        <v>0</v>
      </c>
      <c r="E14" s="12">
        <v>11</v>
      </c>
      <c r="F14" s="12">
        <v>0</v>
      </c>
    </row>
    <row r="15" spans="2:6" ht="15.75" x14ac:dyDescent="0.25">
      <c r="B15" s="12">
        <v>11</v>
      </c>
      <c r="C15" s="4" t="s">
        <v>13</v>
      </c>
      <c r="D15" s="12">
        <v>0</v>
      </c>
      <c r="E15" s="12">
        <v>11</v>
      </c>
      <c r="F15" s="12">
        <v>0</v>
      </c>
    </row>
    <row r="16" spans="2:6" ht="15.75" x14ac:dyDescent="0.25">
      <c r="B16" s="12">
        <v>12</v>
      </c>
      <c r="C16" s="4" t="s">
        <v>14</v>
      </c>
      <c r="D16" s="12">
        <v>10</v>
      </c>
      <c r="E16" s="12">
        <v>2</v>
      </c>
      <c r="F16" s="12">
        <v>34</v>
      </c>
    </row>
    <row r="17" spans="2:6" ht="15.75" x14ac:dyDescent="0.25">
      <c r="B17" s="12">
        <v>13</v>
      </c>
      <c r="C17" s="4" t="s">
        <v>15</v>
      </c>
      <c r="D17" s="12">
        <v>0</v>
      </c>
      <c r="E17" s="12">
        <v>11</v>
      </c>
      <c r="F17" s="12">
        <v>0</v>
      </c>
    </row>
    <row r="18" spans="2:6" ht="15.75" x14ac:dyDescent="0.25">
      <c r="B18" s="12">
        <v>14</v>
      </c>
      <c r="C18" s="4" t="s">
        <v>16</v>
      </c>
      <c r="D18" s="12">
        <v>4</v>
      </c>
      <c r="E18" s="12">
        <v>8</v>
      </c>
      <c r="F18" s="12">
        <v>28</v>
      </c>
    </row>
    <row r="19" spans="2:6" ht="15.75" x14ac:dyDescent="0.25">
      <c r="B19" s="12">
        <v>15</v>
      </c>
      <c r="C19" s="4" t="s">
        <v>17</v>
      </c>
      <c r="D19" s="12">
        <v>0</v>
      </c>
      <c r="E19" s="12">
        <v>11</v>
      </c>
      <c r="F19" s="12">
        <v>0</v>
      </c>
    </row>
    <row r="20" spans="2:6" ht="15.75" x14ac:dyDescent="0.25">
      <c r="B20" s="12">
        <v>16</v>
      </c>
      <c r="C20" s="4" t="s">
        <v>18</v>
      </c>
      <c r="D20" s="12">
        <v>9</v>
      </c>
      <c r="E20" s="12">
        <v>3</v>
      </c>
      <c r="F20" s="12">
        <v>33</v>
      </c>
    </row>
    <row r="21" spans="2:6" ht="15.75" x14ac:dyDescent="0.25">
      <c r="B21" s="12">
        <v>17</v>
      </c>
      <c r="C21" s="4" t="s">
        <v>19</v>
      </c>
      <c r="D21" s="12">
        <v>0</v>
      </c>
      <c r="E21" s="12">
        <v>11</v>
      </c>
      <c r="F21" s="12">
        <v>0</v>
      </c>
    </row>
    <row r="22" spans="2:6" ht="15.75" x14ac:dyDescent="0.25">
      <c r="B22" s="12">
        <v>18</v>
      </c>
      <c r="C22" s="4" t="s">
        <v>20</v>
      </c>
      <c r="D22" s="12">
        <v>8</v>
      </c>
      <c r="E22" s="12">
        <v>5</v>
      </c>
      <c r="F22" s="12">
        <v>31</v>
      </c>
    </row>
    <row r="23" spans="2:6" ht="15.75" x14ac:dyDescent="0.25">
      <c r="B23" s="12">
        <v>19</v>
      </c>
      <c r="C23" s="4" t="s">
        <v>21</v>
      </c>
      <c r="D23" s="12">
        <v>0</v>
      </c>
      <c r="E23" s="12">
        <v>11</v>
      </c>
      <c r="F23" s="12">
        <v>0</v>
      </c>
    </row>
    <row r="24" spans="2:6" ht="15.75" x14ac:dyDescent="0.25">
      <c r="B24" s="12">
        <v>20</v>
      </c>
      <c r="C24" s="4" t="s">
        <v>22</v>
      </c>
      <c r="D24" s="12">
        <v>0</v>
      </c>
      <c r="E24" s="12">
        <v>11</v>
      </c>
      <c r="F24" s="12">
        <v>0</v>
      </c>
    </row>
    <row r="25" spans="2:6" ht="15.75" x14ac:dyDescent="0.25">
      <c r="B25" s="12">
        <v>21</v>
      </c>
      <c r="C25" s="4" t="s">
        <v>23</v>
      </c>
      <c r="D25" s="12">
        <v>10</v>
      </c>
      <c r="E25" s="12">
        <v>2</v>
      </c>
      <c r="F25" s="12">
        <v>34</v>
      </c>
    </row>
    <row r="26" spans="2:6" ht="15.75" x14ac:dyDescent="0.25">
      <c r="B26" s="12">
        <v>22</v>
      </c>
      <c r="C26" s="4" t="s">
        <v>24</v>
      </c>
      <c r="D26" s="12">
        <v>0</v>
      </c>
      <c r="E26" s="12">
        <v>11</v>
      </c>
      <c r="F26" s="12">
        <v>0</v>
      </c>
    </row>
    <row r="27" spans="2:6" ht="15.75" x14ac:dyDescent="0.25">
      <c r="B27" s="12">
        <v>23</v>
      </c>
      <c r="C27" s="4" t="s">
        <v>25</v>
      </c>
      <c r="D27" s="12">
        <v>0</v>
      </c>
      <c r="E27" s="12">
        <v>11</v>
      </c>
      <c r="F27" s="12">
        <v>0</v>
      </c>
    </row>
    <row r="28" spans="2:6" ht="15.75" x14ac:dyDescent="0.25">
      <c r="B28" s="12">
        <v>24</v>
      </c>
      <c r="C28" s="4" t="s">
        <v>26</v>
      </c>
      <c r="D28" s="12">
        <v>3</v>
      </c>
      <c r="E28" s="12">
        <v>9</v>
      </c>
      <c r="F28" s="12">
        <v>27</v>
      </c>
    </row>
    <row r="29" spans="2:6" ht="15.75" x14ac:dyDescent="0.25">
      <c r="B29" s="12">
        <v>25</v>
      </c>
      <c r="C29" s="4" t="s">
        <v>27</v>
      </c>
      <c r="D29" s="12">
        <v>9</v>
      </c>
      <c r="E29" s="12">
        <v>3</v>
      </c>
      <c r="F29" s="12">
        <v>33</v>
      </c>
    </row>
    <row r="30" spans="2:6" ht="15.75" x14ac:dyDescent="0.25">
      <c r="B30" s="12">
        <v>26</v>
      </c>
      <c r="C30" s="4" t="s">
        <v>28</v>
      </c>
      <c r="D30" s="12">
        <v>0</v>
      </c>
      <c r="E30" s="12">
        <v>11</v>
      </c>
      <c r="F30" s="12">
        <v>0</v>
      </c>
    </row>
    <row r="31" spans="2:6" ht="15.75" x14ac:dyDescent="0.25">
      <c r="B31" s="12">
        <v>27</v>
      </c>
      <c r="C31" s="4" t="s">
        <v>29</v>
      </c>
      <c r="D31" s="12">
        <v>6</v>
      </c>
      <c r="E31" s="12">
        <v>7</v>
      </c>
      <c r="F31" s="12">
        <v>29</v>
      </c>
    </row>
    <row r="32" spans="2:6" ht="15.75" x14ac:dyDescent="0.25">
      <c r="B32" s="12">
        <v>28</v>
      </c>
      <c r="C32" s="4" t="s">
        <v>30</v>
      </c>
      <c r="D32" s="12">
        <v>4</v>
      </c>
      <c r="E32" s="12">
        <v>8</v>
      </c>
      <c r="F32" s="12">
        <v>28</v>
      </c>
    </row>
    <row r="33" spans="2:6" ht="15.75" x14ac:dyDescent="0.25">
      <c r="B33" s="12">
        <v>29</v>
      </c>
      <c r="C33" s="4" t="s">
        <v>31</v>
      </c>
      <c r="D33" s="12">
        <v>3</v>
      </c>
      <c r="E33" s="12">
        <v>9</v>
      </c>
      <c r="F33" s="12">
        <v>27</v>
      </c>
    </row>
    <row r="34" spans="2:6" ht="15.75" x14ac:dyDescent="0.25">
      <c r="B34" s="12">
        <v>30</v>
      </c>
      <c r="C34" s="4" t="s">
        <v>32</v>
      </c>
      <c r="D34" s="12">
        <v>9</v>
      </c>
      <c r="E34" s="12">
        <v>3</v>
      </c>
      <c r="F34" s="12">
        <v>33</v>
      </c>
    </row>
    <row r="35" spans="2:6" ht="15.75" x14ac:dyDescent="0.25">
      <c r="B35" s="12">
        <v>31</v>
      </c>
      <c r="C35" s="4" t="s">
        <v>33</v>
      </c>
      <c r="D35" s="12">
        <v>0</v>
      </c>
      <c r="E35" s="12">
        <v>11</v>
      </c>
      <c r="F35" s="12">
        <v>0</v>
      </c>
    </row>
    <row r="36" spans="2:6" ht="15.75" x14ac:dyDescent="0.25">
      <c r="B36" s="12">
        <v>32</v>
      </c>
      <c r="C36" s="4" t="s">
        <v>34</v>
      </c>
      <c r="D36" s="12">
        <v>9</v>
      </c>
      <c r="E36" s="12">
        <v>3</v>
      </c>
      <c r="F36" s="12">
        <v>33</v>
      </c>
    </row>
    <row r="37" spans="2:6" ht="15.75" x14ac:dyDescent="0.25">
      <c r="B37" s="12">
        <v>33</v>
      </c>
      <c r="C37" s="4" t="s">
        <v>35</v>
      </c>
      <c r="D37" s="12">
        <v>0</v>
      </c>
      <c r="E37" s="12">
        <v>11</v>
      </c>
      <c r="F37" s="12">
        <v>0</v>
      </c>
    </row>
    <row r="38" spans="2:6" ht="15.75" x14ac:dyDescent="0.25">
      <c r="B38" s="12">
        <v>34</v>
      </c>
      <c r="C38" s="4" t="s">
        <v>36</v>
      </c>
      <c r="D38" s="12">
        <v>2</v>
      </c>
      <c r="E38" s="12">
        <v>10</v>
      </c>
      <c r="F38" s="12">
        <v>26</v>
      </c>
    </row>
    <row r="39" spans="2:6" ht="15.75" x14ac:dyDescent="0.25">
      <c r="B39" s="12">
        <v>35</v>
      </c>
      <c r="C39" s="4" t="s">
        <v>37</v>
      </c>
      <c r="D39" s="12">
        <v>9</v>
      </c>
      <c r="E39" s="12">
        <v>3</v>
      </c>
      <c r="F39" s="12">
        <v>33</v>
      </c>
    </row>
  </sheetData>
  <autoFilter ref="B4:F39">
    <sortState ref="B5:F39">
      <sortCondition ref="C4:C39"/>
    </sortState>
  </autoFilter>
  <mergeCells count="1">
    <mergeCell ref="B2:F2"/>
  </mergeCells>
  <pageMargins left="0.7" right="0.7" top="0.75" bottom="0.75" header="0.3" footer="0.3"/>
  <pageSetup paperSize="9" scale="9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V44"/>
  <sheetViews>
    <sheetView tabSelected="1" workbookViewId="0">
      <selection activeCell="F5" sqref="F5"/>
    </sheetView>
  </sheetViews>
  <sheetFormatPr defaultRowHeight="15" x14ac:dyDescent="0.25"/>
  <cols>
    <col min="1" max="1" width="4.7109375" customWidth="1"/>
    <col min="3" max="3" width="34.5703125" customWidth="1"/>
    <col min="7" max="7" width="13.5703125" customWidth="1"/>
    <col min="8" max="8" width="12.42578125" customWidth="1"/>
    <col min="10" max="10" width="11.7109375" customWidth="1"/>
    <col min="12" max="12" width="12.140625" customWidth="1"/>
    <col min="14" max="14" width="13.5703125" customWidth="1"/>
    <col min="18" max="18" width="13.5703125" customWidth="1"/>
    <col min="19" max="19" width="12.28515625" customWidth="1"/>
    <col min="21" max="21" width="11.85546875" customWidth="1"/>
  </cols>
  <sheetData>
    <row r="2" spans="2:22" ht="15.75" x14ac:dyDescent="0.25">
      <c r="B2" s="38" t="s">
        <v>86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4" spans="2:22" ht="47.25" x14ac:dyDescent="0.25">
      <c r="B4" s="19" t="s">
        <v>0</v>
      </c>
      <c r="C4" s="19" t="s">
        <v>71</v>
      </c>
      <c r="D4" s="19" t="s">
        <v>72</v>
      </c>
      <c r="E4" s="19" t="s">
        <v>73</v>
      </c>
      <c r="F4" s="19" t="s">
        <v>74</v>
      </c>
      <c r="G4" s="19" t="s">
        <v>75</v>
      </c>
      <c r="H4" s="19" t="s">
        <v>76</v>
      </c>
      <c r="I4" s="19" t="s">
        <v>77</v>
      </c>
      <c r="J4" s="19" t="s">
        <v>78</v>
      </c>
      <c r="K4" s="26" t="s">
        <v>79</v>
      </c>
      <c r="L4" s="26" t="s">
        <v>76</v>
      </c>
      <c r="M4" s="19" t="s">
        <v>80</v>
      </c>
      <c r="N4" s="19" t="s">
        <v>76</v>
      </c>
      <c r="O4" s="19" t="s">
        <v>81</v>
      </c>
      <c r="P4" s="19" t="s">
        <v>82</v>
      </c>
      <c r="Q4" s="19" t="s">
        <v>83</v>
      </c>
      <c r="R4" s="19" t="s">
        <v>75</v>
      </c>
      <c r="S4" s="19" t="s">
        <v>76</v>
      </c>
      <c r="T4" s="19" t="s">
        <v>84</v>
      </c>
      <c r="U4" s="19" t="s">
        <v>76</v>
      </c>
      <c r="V4" s="19" t="s">
        <v>85</v>
      </c>
    </row>
    <row r="5" spans="2:22" ht="15.75" x14ac:dyDescent="0.25">
      <c r="B5" s="24">
        <v>1</v>
      </c>
      <c r="C5" s="4" t="s">
        <v>3</v>
      </c>
      <c r="D5" s="24">
        <f>'Прирост кол-ва СМСП'!G6</f>
        <v>29</v>
      </c>
      <c r="E5" s="24">
        <f>'Динамика доходов спец режимы'!M6</f>
        <v>3</v>
      </c>
      <c r="F5" s="1">
        <f>'Финансовая поддержка 2018'!H5</f>
        <v>30</v>
      </c>
      <c r="G5" s="24">
        <f>D5+E5+F5</f>
        <v>62</v>
      </c>
      <c r="H5" s="24">
        <f>G5*0.15</f>
        <v>9.2999999999999989</v>
      </c>
      <c r="I5" s="23" t="s">
        <v>55</v>
      </c>
      <c r="J5" s="32">
        <v>0</v>
      </c>
      <c r="K5" s="21" t="s">
        <v>87</v>
      </c>
      <c r="L5" s="4">
        <v>0</v>
      </c>
      <c r="M5" s="23" t="s">
        <v>88</v>
      </c>
      <c r="N5" s="24">
        <v>0</v>
      </c>
      <c r="O5" s="24">
        <f>'Земельные отношения (границы)'!M7</f>
        <v>32</v>
      </c>
      <c r="P5" s="24">
        <f>'Земельные отношения (н. пункты)'!G5</f>
        <v>26</v>
      </c>
      <c r="Q5" s="24" t="s">
        <v>89</v>
      </c>
      <c r="R5" s="24">
        <f>O5+P5</f>
        <v>58</v>
      </c>
      <c r="S5" s="24">
        <f>R5*0.15</f>
        <v>8.6999999999999993</v>
      </c>
      <c r="T5" s="12">
        <f>ОРВ!F5</f>
        <v>28</v>
      </c>
      <c r="U5" s="24">
        <f>T5*0.15</f>
        <v>4.2</v>
      </c>
      <c r="V5" s="24">
        <f>H5+J5+N5+S5+U5</f>
        <v>22.2</v>
      </c>
    </row>
    <row r="6" spans="2:22" ht="15.75" x14ac:dyDescent="0.25">
      <c r="B6" s="24">
        <v>2</v>
      </c>
      <c r="C6" s="4" t="s">
        <v>4</v>
      </c>
      <c r="D6" s="24">
        <f>'Прирост кол-ва СМСП'!G7</f>
        <v>16</v>
      </c>
      <c r="E6" s="24">
        <f>'Динамика доходов спец режимы'!M7</f>
        <v>27</v>
      </c>
      <c r="F6" s="1">
        <f>'Финансовая поддержка 2018'!H6</f>
        <v>29</v>
      </c>
      <c r="G6" s="24">
        <f t="shared" ref="G6:G39" si="0">D6+E6+F6</f>
        <v>72</v>
      </c>
      <c r="H6" s="24">
        <f t="shared" ref="H6:H39" si="1">G6*0.15</f>
        <v>10.799999999999999</v>
      </c>
      <c r="I6" s="24">
        <f>Стандарт!E6</f>
        <v>23</v>
      </c>
      <c r="J6" s="24">
        <f t="shared" ref="J6:J39" si="2">I6*0.25</f>
        <v>5.75</v>
      </c>
      <c r="K6" s="21" t="s">
        <v>87</v>
      </c>
      <c r="L6" s="4">
        <v>0</v>
      </c>
      <c r="M6" s="23" t="s">
        <v>88</v>
      </c>
      <c r="N6" s="24">
        <v>0</v>
      </c>
      <c r="O6" s="24">
        <f>'Земельные отношения (границы)'!M8</f>
        <v>31</v>
      </c>
      <c r="P6" s="24">
        <f>'Земельные отношения (н. пункты)'!G6</f>
        <v>0</v>
      </c>
      <c r="Q6" s="24" t="s">
        <v>89</v>
      </c>
      <c r="R6" s="24">
        <f t="shared" ref="R6:R39" si="3">O6+P6</f>
        <v>31</v>
      </c>
      <c r="S6" s="24">
        <f t="shared" ref="S6:S39" si="4">R6*0.15</f>
        <v>4.6499999999999995</v>
      </c>
      <c r="T6" s="12">
        <f>ОРВ!F6</f>
        <v>0</v>
      </c>
      <c r="U6" s="24">
        <f t="shared" ref="U6:U39" si="5">T6*0.15</f>
        <v>0</v>
      </c>
      <c r="V6" s="24">
        <f t="shared" ref="V6:V39" si="6">H6+J6+N6+S6+U6</f>
        <v>21.199999999999996</v>
      </c>
    </row>
    <row r="7" spans="2:22" ht="15.75" x14ac:dyDescent="0.25">
      <c r="B7" s="24">
        <v>3</v>
      </c>
      <c r="C7" s="4" t="s">
        <v>5</v>
      </c>
      <c r="D7" s="24">
        <f>'Прирост кол-ва СМСП'!G8</f>
        <v>1</v>
      </c>
      <c r="E7" s="24">
        <f>'Динамика доходов спец режимы'!M8</f>
        <v>11</v>
      </c>
      <c r="F7" s="1">
        <f>'Финансовая поддержка 2018'!H7</f>
        <v>26</v>
      </c>
      <c r="G7" s="24">
        <f t="shared" si="0"/>
        <v>38</v>
      </c>
      <c r="H7" s="24">
        <f t="shared" si="1"/>
        <v>5.7</v>
      </c>
      <c r="I7" s="24">
        <f>Стандарт!E7</f>
        <v>0</v>
      </c>
      <c r="J7" s="24">
        <f t="shared" si="2"/>
        <v>0</v>
      </c>
      <c r="K7" s="21" t="s">
        <v>87</v>
      </c>
      <c r="L7" s="4">
        <v>0</v>
      </c>
      <c r="M7" s="23" t="s">
        <v>88</v>
      </c>
      <c r="N7" s="24">
        <v>0</v>
      </c>
      <c r="O7" s="24">
        <f>'Земельные отношения (границы)'!M9</f>
        <v>30</v>
      </c>
      <c r="P7" s="24">
        <f>'Земельные отношения (н. пункты)'!G7</f>
        <v>23</v>
      </c>
      <c r="Q7" s="24" t="s">
        <v>89</v>
      </c>
      <c r="R7" s="24">
        <f t="shared" si="3"/>
        <v>53</v>
      </c>
      <c r="S7" s="24">
        <f t="shared" si="4"/>
        <v>7.9499999999999993</v>
      </c>
      <c r="T7" s="12">
        <f>ОРВ!F7</f>
        <v>0</v>
      </c>
      <c r="U7" s="24">
        <f t="shared" si="5"/>
        <v>0</v>
      </c>
      <c r="V7" s="24">
        <f t="shared" si="6"/>
        <v>13.649999999999999</v>
      </c>
    </row>
    <row r="8" spans="2:22" ht="15.75" x14ac:dyDescent="0.25">
      <c r="B8" s="24">
        <v>4</v>
      </c>
      <c r="C8" s="4" t="s">
        <v>6</v>
      </c>
      <c r="D8" s="24">
        <f>'Прирост кол-ва СМСП'!G9</f>
        <v>3</v>
      </c>
      <c r="E8" s="24">
        <f>'Динамика доходов спец режимы'!M9</f>
        <v>12</v>
      </c>
      <c r="F8" s="1">
        <f>'Финансовая поддержка 2018'!H8</f>
        <v>19</v>
      </c>
      <c r="G8" s="24">
        <f t="shared" si="0"/>
        <v>34</v>
      </c>
      <c r="H8" s="24">
        <f t="shared" si="1"/>
        <v>5.0999999999999996</v>
      </c>
      <c r="I8" s="24">
        <f>Стандарт!E8</f>
        <v>25</v>
      </c>
      <c r="J8" s="24">
        <f t="shared" si="2"/>
        <v>6.25</v>
      </c>
      <c r="K8" s="21" t="s">
        <v>87</v>
      </c>
      <c r="L8" s="4">
        <v>0</v>
      </c>
      <c r="M8" s="23" t="s">
        <v>88</v>
      </c>
      <c r="N8" s="24">
        <v>0</v>
      </c>
      <c r="O8" s="24">
        <f>'Земельные отношения (границы)'!M10</f>
        <v>33</v>
      </c>
      <c r="P8" s="24">
        <f>'Земельные отношения (н. пункты)'!G8</f>
        <v>0</v>
      </c>
      <c r="Q8" s="24" t="s">
        <v>89</v>
      </c>
      <c r="R8" s="24">
        <f t="shared" si="3"/>
        <v>33</v>
      </c>
      <c r="S8" s="24">
        <f t="shared" si="4"/>
        <v>4.95</v>
      </c>
      <c r="T8" s="12">
        <f>ОРВ!F8</f>
        <v>27</v>
      </c>
      <c r="U8" s="24">
        <f t="shared" si="5"/>
        <v>4.05</v>
      </c>
      <c r="V8" s="24">
        <f t="shared" si="6"/>
        <v>20.350000000000001</v>
      </c>
    </row>
    <row r="9" spans="2:22" ht="15.75" x14ac:dyDescent="0.25">
      <c r="B9" s="24">
        <v>5</v>
      </c>
      <c r="C9" s="4" t="s">
        <v>7</v>
      </c>
      <c r="D9" s="24">
        <f>'Прирост кол-ва СМСП'!G10</f>
        <v>15</v>
      </c>
      <c r="E9" s="24">
        <f>'Динамика доходов спец режимы'!M10</f>
        <v>28</v>
      </c>
      <c r="F9" s="1">
        <f>'Финансовая поддержка 2018'!H9</f>
        <v>24</v>
      </c>
      <c r="G9" s="24">
        <f t="shared" si="0"/>
        <v>67</v>
      </c>
      <c r="H9" s="24">
        <f t="shared" si="1"/>
        <v>10.049999999999999</v>
      </c>
      <c r="I9" s="24">
        <f>Стандарт!E9</f>
        <v>33</v>
      </c>
      <c r="J9" s="24">
        <f t="shared" si="2"/>
        <v>8.25</v>
      </c>
      <c r="K9" s="21" t="s">
        <v>87</v>
      </c>
      <c r="L9" s="4">
        <v>0</v>
      </c>
      <c r="M9" s="23" t="s">
        <v>88</v>
      </c>
      <c r="N9" s="24">
        <v>0</v>
      </c>
      <c r="O9" s="24">
        <f>'Земельные отношения (границы)'!M11</f>
        <v>35</v>
      </c>
      <c r="P9" s="24">
        <f>'Земельные отношения (н. пункты)'!G9</f>
        <v>34</v>
      </c>
      <c r="Q9" s="24" t="s">
        <v>89</v>
      </c>
      <c r="R9" s="24">
        <f t="shared" si="3"/>
        <v>69</v>
      </c>
      <c r="S9" s="24">
        <f t="shared" si="4"/>
        <v>10.35</v>
      </c>
      <c r="T9" s="12">
        <f>ОРВ!F9</f>
        <v>33</v>
      </c>
      <c r="U9" s="24">
        <f t="shared" si="5"/>
        <v>4.95</v>
      </c>
      <c r="V9" s="24">
        <f t="shared" si="6"/>
        <v>33.6</v>
      </c>
    </row>
    <row r="10" spans="2:22" ht="15.75" x14ac:dyDescent="0.25">
      <c r="B10" s="24">
        <v>6</v>
      </c>
      <c r="C10" s="4" t="s">
        <v>8</v>
      </c>
      <c r="D10" s="24">
        <f>'Прирост кол-ва СМСП'!G11</f>
        <v>7</v>
      </c>
      <c r="E10" s="24">
        <f>'Динамика доходов спец режимы'!M11</f>
        <v>33</v>
      </c>
      <c r="F10" s="1">
        <f>'Финансовая поддержка 2018'!H10</f>
        <v>23</v>
      </c>
      <c r="G10" s="24">
        <f t="shared" si="0"/>
        <v>63</v>
      </c>
      <c r="H10" s="24">
        <f t="shared" si="1"/>
        <v>9.4499999999999993</v>
      </c>
      <c r="I10" s="24">
        <f>Стандарт!E10</f>
        <v>30</v>
      </c>
      <c r="J10" s="24">
        <f t="shared" si="2"/>
        <v>7.5</v>
      </c>
      <c r="K10" s="21" t="s">
        <v>87</v>
      </c>
      <c r="L10" s="4">
        <v>0</v>
      </c>
      <c r="M10" s="23" t="s">
        <v>88</v>
      </c>
      <c r="N10" s="24">
        <v>0</v>
      </c>
      <c r="O10" s="24">
        <f>'Земельные отношения (границы)'!M12</f>
        <v>35</v>
      </c>
      <c r="P10" s="24">
        <f>'Земельные отношения (н. пункты)'!G10</f>
        <v>0</v>
      </c>
      <c r="Q10" s="24" t="s">
        <v>89</v>
      </c>
      <c r="R10" s="24">
        <f t="shared" si="3"/>
        <v>35</v>
      </c>
      <c r="S10" s="24">
        <f t="shared" si="4"/>
        <v>5.25</v>
      </c>
      <c r="T10" s="12">
        <f>ОРВ!F10</f>
        <v>0</v>
      </c>
      <c r="U10" s="24">
        <f t="shared" si="5"/>
        <v>0</v>
      </c>
      <c r="V10" s="24">
        <f t="shared" si="6"/>
        <v>22.2</v>
      </c>
    </row>
    <row r="11" spans="2:22" ht="31.5" x14ac:dyDescent="0.25">
      <c r="B11" s="24">
        <v>7</v>
      </c>
      <c r="C11" s="4" t="s">
        <v>9</v>
      </c>
      <c r="D11" s="24">
        <f>'Прирост кол-ва СМСП'!G12</f>
        <v>21</v>
      </c>
      <c r="E11" s="24">
        <f>'Динамика доходов спец режимы'!M12</f>
        <v>13</v>
      </c>
      <c r="F11" s="1">
        <f>'Финансовая поддержка 2018'!H11</f>
        <v>35</v>
      </c>
      <c r="G11" s="24">
        <f t="shared" si="0"/>
        <v>69</v>
      </c>
      <c r="H11" s="24">
        <f t="shared" si="1"/>
        <v>10.35</v>
      </c>
      <c r="I11" s="24">
        <f>Стандарт!E11</f>
        <v>29</v>
      </c>
      <c r="J11" s="24">
        <f t="shared" si="2"/>
        <v>7.25</v>
      </c>
      <c r="K11" s="21" t="s">
        <v>87</v>
      </c>
      <c r="L11" s="4">
        <v>0</v>
      </c>
      <c r="M11" s="23" t="s">
        <v>88</v>
      </c>
      <c r="N11" s="24">
        <v>0</v>
      </c>
      <c r="O11" s="24">
        <f>'Земельные отношения (границы)'!M13</f>
        <v>28</v>
      </c>
      <c r="P11" s="24">
        <f>'Земельные отношения (н. пункты)'!G11</f>
        <v>27</v>
      </c>
      <c r="Q11" s="24" t="s">
        <v>89</v>
      </c>
      <c r="R11" s="24">
        <f t="shared" si="3"/>
        <v>55</v>
      </c>
      <c r="S11" s="24">
        <f t="shared" si="4"/>
        <v>8.25</v>
      </c>
      <c r="T11" s="12">
        <f>ОРВ!F11</f>
        <v>30</v>
      </c>
      <c r="U11" s="24">
        <f t="shared" si="5"/>
        <v>4.5</v>
      </c>
      <c r="V11" s="24">
        <f t="shared" si="6"/>
        <v>30.35</v>
      </c>
    </row>
    <row r="12" spans="2:22" ht="15.75" x14ac:dyDescent="0.25">
      <c r="B12" s="24">
        <v>8</v>
      </c>
      <c r="C12" s="4" t="s">
        <v>10</v>
      </c>
      <c r="D12" s="24">
        <f>'Прирост кол-ва СМСП'!G13</f>
        <v>18</v>
      </c>
      <c r="E12" s="24">
        <f>'Динамика доходов спец режимы'!M13</f>
        <v>35</v>
      </c>
      <c r="F12" s="1">
        <f>'Финансовая поддержка 2018'!H12</f>
        <v>21</v>
      </c>
      <c r="G12" s="24">
        <f t="shared" si="0"/>
        <v>74</v>
      </c>
      <c r="H12" s="24">
        <f t="shared" si="1"/>
        <v>11.1</v>
      </c>
      <c r="I12" s="24">
        <f>Стандарт!E12</f>
        <v>31</v>
      </c>
      <c r="J12" s="24">
        <f t="shared" si="2"/>
        <v>7.75</v>
      </c>
      <c r="K12" s="21" t="s">
        <v>87</v>
      </c>
      <c r="L12" s="4">
        <v>0</v>
      </c>
      <c r="M12" s="23" t="s">
        <v>88</v>
      </c>
      <c r="N12" s="24">
        <v>0</v>
      </c>
      <c r="O12" s="24">
        <f>'Земельные отношения (границы)'!M14</f>
        <v>0</v>
      </c>
      <c r="P12" s="24">
        <f>'Земельные отношения (н. пункты)'!G12</f>
        <v>0</v>
      </c>
      <c r="Q12" s="24" t="s">
        <v>89</v>
      </c>
      <c r="R12" s="24">
        <f t="shared" si="3"/>
        <v>0</v>
      </c>
      <c r="S12" s="24">
        <f t="shared" si="4"/>
        <v>0</v>
      </c>
      <c r="T12" s="12">
        <f>ОРВ!F12</f>
        <v>32</v>
      </c>
      <c r="U12" s="24">
        <f t="shared" si="5"/>
        <v>4.8</v>
      </c>
      <c r="V12" s="24">
        <f t="shared" si="6"/>
        <v>23.650000000000002</v>
      </c>
    </row>
    <row r="13" spans="2:22" ht="15.75" x14ac:dyDescent="0.25">
      <c r="B13" s="24">
        <v>9</v>
      </c>
      <c r="C13" s="4" t="s">
        <v>11</v>
      </c>
      <c r="D13" s="24">
        <f>'Прирост кол-ва СМСП'!G14</f>
        <v>20</v>
      </c>
      <c r="E13" s="24">
        <f>'Динамика доходов спец режимы'!M14</f>
        <v>18</v>
      </c>
      <c r="F13" s="1">
        <f>'Финансовая поддержка 2018'!H13</f>
        <v>32</v>
      </c>
      <c r="G13" s="24">
        <f t="shared" si="0"/>
        <v>70</v>
      </c>
      <c r="H13" s="24">
        <f t="shared" si="1"/>
        <v>10.5</v>
      </c>
      <c r="I13" s="24">
        <f>Стандарт!E13</f>
        <v>34</v>
      </c>
      <c r="J13" s="24">
        <f t="shared" si="2"/>
        <v>8.5</v>
      </c>
      <c r="K13" s="21" t="s">
        <v>87</v>
      </c>
      <c r="L13" s="4">
        <v>0</v>
      </c>
      <c r="M13" s="23" t="s">
        <v>88</v>
      </c>
      <c r="N13" s="24">
        <v>0</v>
      </c>
      <c r="O13" s="24">
        <f>'Земельные отношения (границы)'!M15</f>
        <v>0</v>
      </c>
      <c r="P13" s="24">
        <f>'Земельные отношения (н. пункты)'!G13</f>
        <v>0</v>
      </c>
      <c r="Q13" s="24" t="s">
        <v>89</v>
      </c>
      <c r="R13" s="24">
        <f t="shared" si="3"/>
        <v>0</v>
      </c>
      <c r="S13" s="24">
        <f t="shared" si="4"/>
        <v>0</v>
      </c>
      <c r="T13" s="12">
        <f>ОРВ!F13</f>
        <v>35</v>
      </c>
      <c r="U13" s="24">
        <f t="shared" si="5"/>
        <v>5.25</v>
      </c>
      <c r="V13" s="24">
        <f t="shared" si="6"/>
        <v>24.25</v>
      </c>
    </row>
    <row r="14" spans="2:22" ht="15.75" x14ac:dyDescent="0.25">
      <c r="B14" s="24">
        <v>10</v>
      </c>
      <c r="C14" s="4" t="s">
        <v>12</v>
      </c>
      <c r="D14" s="24">
        <f>'Прирост кол-ва СМСП'!G15</f>
        <v>28</v>
      </c>
      <c r="E14" s="24">
        <f>'Динамика доходов спец режимы'!M15</f>
        <v>9</v>
      </c>
      <c r="F14" s="1">
        <f>'Финансовая поддержка 2018'!H14</f>
        <v>0</v>
      </c>
      <c r="G14" s="24">
        <f t="shared" si="0"/>
        <v>37</v>
      </c>
      <c r="H14" s="24">
        <f t="shared" si="1"/>
        <v>5.55</v>
      </c>
      <c r="I14" s="24">
        <f>Стандарт!E14</f>
        <v>32</v>
      </c>
      <c r="J14" s="24">
        <f t="shared" si="2"/>
        <v>8</v>
      </c>
      <c r="K14" s="21" t="s">
        <v>87</v>
      </c>
      <c r="L14" s="4">
        <v>0</v>
      </c>
      <c r="M14" s="23" t="s">
        <v>88</v>
      </c>
      <c r="N14" s="24">
        <v>0</v>
      </c>
      <c r="O14" s="24">
        <f>'Земельные отношения (границы)'!M16</f>
        <v>0</v>
      </c>
      <c r="P14" s="24">
        <f>'Земельные отношения (н. пункты)'!G14</f>
        <v>0</v>
      </c>
      <c r="Q14" s="24" t="s">
        <v>89</v>
      </c>
      <c r="R14" s="24">
        <f t="shared" si="3"/>
        <v>0</v>
      </c>
      <c r="S14" s="24">
        <f t="shared" si="4"/>
        <v>0</v>
      </c>
      <c r="T14" s="12">
        <f>ОРВ!F14</f>
        <v>0</v>
      </c>
      <c r="U14" s="24">
        <f t="shared" si="5"/>
        <v>0</v>
      </c>
      <c r="V14" s="24">
        <f t="shared" si="6"/>
        <v>13.55</v>
      </c>
    </row>
    <row r="15" spans="2:22" ht="15.75" x14ac:dyDescent="0.25">
      <c r="B15" s="24">
        <v>11</v>
      </c>
      <c r="C15" s="4" t="s">
        <v>13</v>
      </c>
      <c r="D15" s="24">
        <f>'Прирост кол-ва СМСП'!G16</f>
        <v>11</v>
      </c>
      <c r="E15" s="24">
        <f>'Динамика доходов спец режимы'!M16</f>
        <v>21</v>
      </c>
      <c r="F15" s="1">
        <f>'Финансовая поддержка 2018'!H15</f>
        <v>10</v>
      </c>
      <c r="G15" s="24">
        <f t="shared" si="0"/>
        <v>42</v>
      </c>
      <c r="H15" s="24">
        <f t="shared" si="1"/>
        <v>6.3</v>
      </c>
      <c r="I15" s="24">
        <f>Стандарт!E15</f>
        <v>0</v>
      </c>
      <c r="J15" s="24">
        <f t="shared" si="2"/>
        <v>0</v>
      </c>
      <c r="K15" s="21" t="s">
        <v>87</v>
      </c>
      <c r="L15" s="4">
        <v>0</v>
      </c>
      <c r="M15" s="23" t="s">
        <v>88</v>
      </c>
      <c r="N15" s="24">
        <v>0</v>
      </c>
      <c r="O15" s="24">
        <f>'Земельные отношения (границы)'!M17</f>
        <v>35</v>
      </c>
      <c r="P15" s="24">
        <f>'Земельные отношения (н. пункты)'!G15</f>
        <v>0</v>
      </c>
      <c r="Q15" s="24" t="s">
        <v>89</v>
      </c>
      <c r="R15" s="24">
        <f t="shared" si="3"/>
        <v>35</v>
      </c>
      <c r="S15" s="24">
        <f t="shared" si="4"/>
        <v>5.25</v>
      </c>
      <c r="T15" s="12">
        <f>ОРВ!F15</f>
        <v>0</v>
      </c>
      <c r="U15" s="24">
        <f t="shared" si="5"/>
        <v>0</v>
      </c>
      <c r="V15" s="24">
        <f t="shared" si="6"/>
        <v>11.55</v>
      </c>
    </row>
    <row r="16" spans="2:22" ht="15.75" x14ac:dyDescent="0.25">
      <c r="B16" s="24">
        <v>12</v>
      </c>
      <c r="C16" s="4" t="s">
        <v>14</v>
      </c>
      <c r="D16" s="24">
        <f>'Прирост кол-ва СМСП'!G17</f>
        <v>27</v>
      </c>
      <c r="E16" s="24">
        <f>'Динамика доходов спец режимы'!M17</f>
        <v>22</v>
      </c>
      <c r="F16" s="1">
        <f>'Финансовая поддержка 2018'!H16</f>
        <v>15</v>
      </c>
      <c r="G16" s="24">
        <f t="shared" si="0"/>
        <v>64</v>
      </c>
      <c r="H16" s="24">
        <f t="shared" si="1"/>
        <v>9.6</v>
      </c>
      <c r="I16" s="24">
        <f>Стандарт!E16</f>
        <v>34</v>
      </c>
      <c r="J16" s="24">
        <f t="shared" si="2"/>
        <v>8.5</v>
      </c>
      <c r="K16" s="21" t="s">
        <v>87</v>
      </c>
      <c r="L16" s="4">
        <v>0</v>
      </c>
      <c r="M16" s="23" t="s">
        <v>88</v>
      </c>
      <c r="N16" s="24">
        <v>0</v>
      </c>
      <c r="O16" s="24">
        <f>'Земельные отношения (границы)'!M18</f>
        <v>0</v>
      </c>
      <c r="P16" s="24">
        <f>'Земельные отношения (н. пункты)'!G16</f>
        <v>28</v>
      </c>
      <c r="Q16" s="24" t="s">
        <v>89</v>
      </c>
      <c r="R16" s="24">
        <f t="shared" si="3"/>
        <v>28</v>
      </c>
      <c r="S16" s="24">
        <f t="shared" si="4"/>
        <v>4.2</v>
      </c>
      <c r="T16" s="12">
        <f>ОРВ!F16</f>
        <v>34</v>
      </c>
      <c r="U16" s="24">
        <f t="shared" si="5"/>
        <v>5.0999999999999996</v>
      </c>
      <c r="V16" s="24">
        <f t="shared" si="6"/>
        <v>27.4</v>
      </c>
    </row>
    <row r="17" spans="2:22" ht="15.75" x14ac:dyDescent="0.25">
      <c r="B17" s="24">
        <v>13</v>
      </c>
      <c r="C17" s="4" t="s">
        <v>15</v>
      </c>
      <c r="D17" s="24">
        <f>'Прирост кол-ва СМСП'!G18</f>
        <v>35</v>
      </c>
      <c r="E17" s="24">
        <f>'Динамика доходов спец режимы'!M18</f>
        <v>2</v>
      </c>
      <c r="F17" s="1">
        <f>'Финансовая поддержка 2018'!H17</f>
        <v>0</v>
      </c>
      <c r="G17" s="24">
        <f t="shared" si="0"/>
        <v>37</v>
      </c>
      <c r="H17" s="24">
        <f t="shared" si="1"/>
        <v>5.55</v>
      </c>
      <c r="I17" s="24">
        <f>Стандарт!E17</f>
        <v>26</v>
      </c>
      <c r="J17" s="24">
        <f t="shared" si="2"/>
        <v>6.5</v>
      </c>
      <c r="K17" s="21" t="s">
        <v>87</v>
      </c>
      <c r="L17" s="4">
        <v>0</v>
      </c>
      <c r="M17" s="23" t="s">
        <v>88</v>
      </c>
      <c r="N17" s="24">
        <v>0</v>
      </c>
      <c r="O17" s="24">
        <f>'Земельные отношения (границы)'!M19</f>
        <v>35</v>
      </c>
      <c r="P17" s="24">
        <f>'Земельные отношения (н. пункты)'!G17</f>
        <v>0</v>
      </c>
      <c r="Q17" s="24" t="s">
        <v>89</v>
      </c>
      <c r="R17" s="24">
        <f t="shared" si="3"/>
        <v>35</v>
      </c>
      <c r="S17" s="24">
        <f t="shared" si="4"/>
        <v>5.25</v>
      </c>
      <c r="T17" s="12">
        <f>ОРВ!F17</f>
        <v>0</v>
      </c>
      <c r="U17" s="24">
        <f t="shared" si="5"/>
        <v>0</v>
      </c>
      <c r="V17" s="24">
        <f t="shared" si="6"/>
        <v>17.3</v>
      </c>
    </row>
    <row r="18" spans="2:22" ht="15.75" x14ac:dyDescent="0.25">
      <c r="B18" s="24">
        <v>14</v>
      </c>
      <c r="C18" s="4" t="s">
        <v>16</v>
      </c>
      <c r="D18" s="24">
        <f>'Прирост кол-ва СМСП'!G19</f>
        <v>9</v>
      </c>
      <c r="E18" s="24">
        <f>'Динамика доходов спец режимы'!M19</f>
        <v>6</v>
      </c>
      <c r="F18" s="1">
        <f>'Финансовая поддержка 2018'!H18</f>
        <v>31</v>
      </c>
      <c r="G18" s="24">
        <f t="shared" si="0"/>
        <v>46</v>
      </c>
      <c r="H18" s="24">
        <f t="shared" si="1"/>
        <v>6.8999999999999995</v>
      </c>
      <c r="I18" s="24">
        <f>Стандарт!E18</f>
        <v>35</v>
      </c>
      <c r="J18" s="24">
        <f t="shared" si="2"/>
        <v>8.75</v>
      </c>
      <c r="K18" s="21" t="s">
        <v>87</v>
      </c>
      <c r="L18" s="4">
        <v>0</v>
      </c>
      <c r="M18" s="23" t="s">
        <v>88</v>
      </c>
      <c r="N18" s="24">
        <v>0</v>
      </c>
      <c r="O18" s="24">
        <f>'Земельные отношения (границы)'!M20</f>
        <v>0</v>
      </c>
      <c r="P18" s="24">
        <f>'Земельные отношения (н. пункты)'!G18</f>
        <v>0</v>
      </c>
      <c r="Q18" s="24" t="s">
        <v>89</v>
      </c>
      <c r="R18" s="24">
        <f t="shared" si="3"/>
        <v>0</v>
      </c>
      <c r="S18" s="24">
        <f t="shared" si="4"/>
        <v>0</v>
      </c>
      <c r="T18" s="12">
        <f>ОРВ!F18</f>
        <v>28</v>
      </c>
      <c r="U18" s="24">
        <f t="shared" si="5"/>
        <v>4.2</v>
      </c>
      <c r="V18" s="24">
        <f t="shared" si="6"/>
        <v>19.849999999999998</v>
      </c>
    </row>
    <row r="19" spans="2:22" ht="15.75" x14ac:dyDescent="0.25">
      <c r="B19" s="24">
        <v>15</v>
      </c>
      <c r="C19" s="4" t="s">
        <v>17</v>
      </c>
      <c r="D19" s="24">
        <f>'Прирост кол-ва СМСП'!G20</f>
        <v>4</v>
      </c>
      <c r="E19" s="24">
        <f>'Динамика доходов спец режимы'!M20</f>
        <v>5</v>
      </c>
      <c r="F19" s="1">
        <f>'Финансовая поддержка 2018'!H19</f>
        <v>14</v>
      </c>
      <c r="G19" s="24">
        <f t="shared" si="0"/>
        <v>23</v>
      </c>
      <c r="H19" s="24">
        <f t="shared" si="1"/>
        <v>3.4499999999999997</v>
      </c>
      <c r="I19" s="24">
        <f>Стандарт!E19</f>
        <v>26</v>
      </c>
      <c r="J19" s="24">
        <f t="shared" si="2"/>
        <v>6.5</v>
      </c>
      <c r="K19" s="21" t="s">
        <v>87</v>
      </c>
      <c r="L19" s="4">
        <v>0</v>
      </c>
      <c r="M19" s="23" t="s">
        <v>88</v>
      </c>
      <c r="N19" s="24">
        <v>0</v>
      </c>
      <c r="O19" s="24">
        <f>'Земельные отношения (границы)'!M21</f>
        <v>0</v>
      </c>
      <c r="P19" s="24">
        <f>'Земельные отношения (н. пункты)'!G19</f>
        <v>0</v>
      </c>
      <c r="Q19" s="24" t="s">
        <v>89</v>
      </c>
      <c r="R19" s="24">
        <f t="shared" si="3"/>
        <v>0</v>
      </c>
      <c r="S19" s="24">
        <f t="shared" si="4"/>
        <v>0</v>
      </c>
      <c r="T19" s="12">
        <f>ОРВ!F19</f>
        <v>0</v>
      </c>
      <c r="U19" s="24">
        <f t="shared" si="5"/>
        <v>0</v>
      </c>
      <c r="V19" s="24">
        <f t="shared" si="6"/>
        <v>9.9499999999999993</v>
      </c>
    </row>
    <row r="20" spans="2:22" ht="15.75" x14ac:dyDescent="0.25">
      <c r="B20" s="24">
        <v>16</v>
      </c>
      <c r="C20" s="4" t="s">
        <v>18</v>
      </c>
      <c r="D20" s="24">
        <f>'Прирост кол-ва СМСП'!G21</f>
        <v>5</v>
      </c>
      <c r="E20" s="24">
        <f>'Динамика доходов спец режимы'!M21</f>
        <v>24</v>
      </c>
      <c r="F20" s="1">
        <f>'Финансовая поддержка 2018'!H20</f>
        <v>12</v>
      </c>
      <c r="G20" s="24">
        <f t="shared" si="0"/>
        <v>41</v>
      </c>
      <c r="H20" s="24">
        <f t="shared" si="1"/>
        <v>6.1499999999999995</v>
      </c>
      <c r="I20" s="24">
        <f>Стандарт!E20</f>
        <v>27</v>
      </c>
      <c r="J20" s="24">
        <f t="shared" si="2"/>
        <v>6.75</v>
      </c>
      <c r="K20" s="21" t="s">
        <v>87</v>
      </c>
      <c r="L20" s="4">
        <v>0</v>
      </c>
      <c r="M20" s="23" t="s">
        <v>88</v>
      </c>
      <c r="N20" s="24">
        <v>0</v>
      </c>
      <c r="O20" s="24">
        <f>'Земельные отношения (границы)'!M22</f>
        <v>0</v>
      </c>
      <c r="P20" s="24">
        <f>'Земельные отношения (н. пункты)'!G20</f>
        <v>0</v>
      </c>
      <c r="Q20" s="24" t="s">
        <v>89</v>
      </c>
      <c r="R20" s="24">
        <f t="shared" si="3"/>
        <v>0</v>
      </c>
      <c r="S20" s="24">
        <f t="shared" si="4"/>
        <v>0</v>
      </c>
      <c r="T20" s="12">
        <f>ОРВ!F20</f>
        <v>33</v>
      </c>
      <c r="U20" s="24">
        <f t="shared" si="5"/>
        <v>4.95</v>
      </c>
      <c r="V20" s="24">
        <f t="shared" si="6"/>
        <v>17.849999999999998</v>
      </c>
    </row>
    <row r="21" spans="2:22" ht="15.75" x14ac:dyDescent="0.25">
      <c r="B21" s="24">
        <v>17</v>
      </c>
      <c r="C21" s="4" t="s">
        <v>19</v>
      </c>
      <c r="D21" s="24">
        <f>'Прирост кол-ва СМСП'!G22</f>
        <v>24</v>
      </c>
      <c r="E21" s="24">
        <f>'Динамика доходов спец режимы'!M22</f>
        <v>34</v>
      </c>
      <c r="F21" s="1">
        <f>'Финансовая поддержка 2018'!H21</f>
        <v>11</v>
      </c>
      <c r="G21" s="24">
        <f t="shared" si="0"/>
        <v>69</v>
      </c>
      <c r="H21" s="24">
        <f t="shared" si="1"/>
        <v>10.35</v>
      </c>
      <c r="I21" s="23" t="s">
        <v>55</v>
      </c>
      <c r="J21" s="32">
        <v>0</v>
      </c>
      <c r="K21" s="21" t="s">
        <v>87</v>
      </c>
      <c r="L21" s="4">
        <v>0</v>
      </c>
      <c r="M21" s="23" t="s">
        <v>88</v>
      </c>
      <c r="N21" s="24">
        <v>0</v>
      </c>
      <c r="O21" s="24">
        <f>'Земельные отношения (границы)'!M23</f>
        <v>0</v>
      </c>
      <c r="P21" s="24">
        <f>'Земельные отношения (н. пункты)'!G21</f>
        <v>21</v>
      </c>
      <c r="Q21" s="24" t="s">
        <v>89</v>
      </c>
      <c r="R21" s="24">
        <f t="shared" si="3"/>
        <v>21</v>
      </c>
      <c r="S21" s="24">
        <f t="shared" si="4"/>
        <v>3.15</v>
      </c>
      <c r="T21" s="12">
        <f>ОРВ!F21</f>
        <v>0</v>
      </c>
      <c r="U21" s="24">
        <f t="shared" si="5"/>
        <v>0</v>
      </c>
      <c r="V21" s="24">
        <f t="shared" si="6"/>
        <v>13.5</v>
      </c>
    </row>
    <row r="22" spans="2:22" ht="15.75" x14ac:dyDescent="0.25">
      <c r="B22" s="24">
        <v>18</v>
      </c>
      <c r="C22" s="4" t="s">
        <v>20</v>
      </c>
      <c r="D22" s="24">
        <f>'Прирост кол-ва СМСП'!G23</f>
        <v>13</v>
      </c>
      <c r="E22" s="24">
        <f>'Динамика доходов спец режимы'!M23</f>
        <v>29</v>
      </c>
      <c r="F22" s="1">
        <f>'Финансовая поддержка 2018'!H22</f>
        <v>17</v>
      </c>
      <c r="G22" s="24">
        <f t="shared" si="0"/>
        <v>59</v>
      </c>
      <c r="H22" s="24">
        <f t="shared" si="1"/>
        <v>8.85</v>
      </c>
      <c r="I22" s="24">
        <f>Стандарт!E22</f>
        <v>29</v>
      </c>
      <c r="J22" s="24">
        <f t="shared" si="2"/>
        <v>7.25</v>
      </c>
      <c r="K22" s="21" t="s">
        <v>87</v>
      </c>
      <c r="L22" s="4">
        <v>0</v>
      </c>
      <c r="M22" s="23" t="s">
        <v>88</v>
      </c>
      <c r="N22" s="24">
        <v>0</v>
      </c>
      <c r="O22" s="24">
        <f>'Земельные отношения (границы)'!M24</f>
        <v>0</v>
      </c>
      <c r="P22" s="24">
        <f>'Земельные отношения (н. пункты)'!G22</f>
        <v>0</v>
      </c>
      <c r="Q22" s="24" t="s">
        <v>89</v>
      </c>
      <c r="R22" s="24">
        <f t="shared" si="3"/>
        <v>0</v>
      </c>
      <c r="S22" s="24">
        <f t="shared" si="4"/>
        <v>0</v>
      </c>
      <c r="T22" s="12">
        <f>ОРВ!F22</f>
        <v>31</v>
      </c>
      <c r="U22" s="24">
        <f t="shared" si="5"/>
        <v>4.6499999999999995</v>
      </c>
      <c r="V22" s="24">
        <f t="shared" si="6"/>
        <v>20.75</v>
      </c>
    </row>
    <row r="23" spans="2:22" ht="15.75" x14ac:dyDescent="0.25">
      <c r="B23" s="24">
        <v>19</v>
      </c>
      <c r="C23" s="4" t="s">
        <v>21</v>
      </c>
      <c r="D23" s="24">
        <f>'Прирост кол-ва СМСП'!G24</f>
        <v>33</v>
      </c>
      <c r="E23" s="24">
        <f>'Динамика доходов спец режимы'!M24</f>
        <v>7</v>
      </c>
      <c r="F23" s="1">
        <f>'Финансовая поддержка 2018'!H23</f>
        <v>18</v>
      </c>
      <c r="G23" s="24">
        <f t="shared" si="0"/>
        <v>58</v>
      </c>
      <c r="H23" s="24">
        <f t="shared" si="1"/>
        <v>8.6999999999999993</v>
      </c>
      <c r="I23" s="24">
        <f>Стандарт!E23</f>
        <v>28</v>
      </c>
      <c r="J23" s="24">
        <f t="shared" si="2"/>
        <v>7</v>
      </c>
      <c r="K23" s="21" t="s">
        <v>87</v>
      </c>
      <c r="L23" s="4">
        <v>0</v>
      </c>
      <c r="M23" s="23" t="s">
        <v>88</v>
      </c>
      <c r="N23" s="24">
        <v>0</v>
      </c>
      <c r="O23" s="24">
        <f>'Земельные отношения (границы)'!M25</f>
        <v>34</v>
      </c>
      <c r="P23" s="24">
        <f>'Земельные отношения (н. пункты)'!G23</f>
        <v>30</v>
      </c>
      <c r="Q23" s="24" t="s">
        <v>89</v>
      </c>
      <c r="R23" s="24">
        <f t="shared" si="3"/>
        <v>64</v>
      </c>
      <c r="S23" s="24">
        <f t="shared" si="4"/>
        <v>9.6</v>
      </c>
      <c r="T23" s="12">
        <f>ОРВ!F23</f>
        <v>0</v>
      </c>
      <c r="U23" s="24">
        <f t="shared" si="5"/>
        <v>0</v>
      </c>
      <c r="V23" s="24">
        <f t="shared" si="6"/>
        <v>25.299999999999997</v>
      </c>
    </row>
    <row r="24" spans="2:22" ht="15.75" x14ac:dyDescent="0.25">
      <c r="B24" s="24">
        <v>20</v>
      </c>
      <c r="C24" s="4" t="s">
        <v>22</v>
      </c>
      <c r="D24" s="24">
        <f>'Прирост кол-ва СМСП'!G25</f>
        <v>2</v>
      </c>
      <c r="E24" s="24">
        <f>'Динамика доходов спец режимы'!M25</f>
        <v>25</v>
      </c>
      <c r="F24" s="1">
        <f>'Финансовая поддержка 2018'!H24</f>
        <v>13</v>
      </c>
      <c r="G24" s="24">
        <f t="shared" si="0"/>
        <v>40</v>
      </c>
      <c r="H24" s="24">
        <f t="shared" si="1"/>
        <v>6</v>
      </c>
      <c r="I24" s="24">
        <f>Стандарт!E24</f>
        <v>24</v>
      </c>
      <c r="J24" s="24">
        <f t="shared" si="2"/>
        <v>6</v>
      </c>
      <c r="K24" s="21" t="s">
        <v>87</v>
      </c>
      <c r="L24" s="4">
        <v>0</v>
      </c>
      <c r="M24" s="23" t="s">
        <v>88</v>
      </c>
      <c r="N24" s="24">
        <v>0</v>
      </c>
      <c r="O24" s="24">
        <f>'Земельные отношения (границы)'!M26</f>
        <v>0</v>
      </c>
      <c r="P24" s="24">
        <f>'Земельные отношения (н. пункты)'!G24</f>
        <v>33</v>
      </c>
      <c r="Q24" s="24" t="s">
        <v>89</v>
      </c>
      <c r="R24" s="24">
        <f t="shared" si="3"/>
        <v>33</v>
      </c>
      <c r="S24" s="24">
        <f t="shared" si="4"/>
        <v>4.95</v>
      </c>
      <c r="T24" s="12">
        <f>ОРВ!F24</f>
        <v>0</v>
      </c>
      <c r="U24" s="24">
        <f t="shared" si="5"/>
        <v>0</v>
      </c>
      <c r="V24" s="24">
        <f t="shared" si="6"/>
        <v>16.95</v>
      </c>
    </row>
    <row r="25" spans="2:22" ht="15.75" x14ac:dyDescent="0.25">
      <c r="B25" s="24">
        <v>21</v>
      </c>
      <c r="C25" s="4" t="s">
        <v>23</v>
      </c>
      <c r="D25" s="24">
        <f>'Прирост кол-ва СМСП'!G26</f>
        <v>19</v>
      </c>
      <c r="E25" s="24">
        <f>'Динамика доходов спец режимы'!M26</f>
        <v>30</v>
      </c>
      <c r="F25" s="1">
        <f>'Финансовая поддержка 2018'!H25</f>
        <v>16</v>
      </c>
      <c r="G25" s="24">
        <f t="shared" si="0"/>
        <v>65</v>
      </c>
      <c r="H25" s="24">
        <f t="shared" si="1"/>
        <v>9.75</v>
      </c>
      <c r="I25" s="24">
        <f>Стандарт!E25</f>
        <v>30</v>
      </c>
      <c r="J25" s="24">
        <f t="shared" si="2"/>
        <v>7.5</v>
      </c>
      <c r="K25" s="21" t="s">
        <v>87</v>
      </c>
      <c r="L25" s="4">
        <v>0</v>
      </c>
      <c r="M25" s="23" t="s">
        <v>88</v>
      </c>
      <c r="N25" s="24">
        <v>0</v>
      </c>
      <c r="O25" s="24">
        <f>'Земельные отношения (границы)'!M27</f>
        <v>0</v>
      </c>
      <c r="P25" s="24">
        <f>'Земельные отношения (н. пункты)'!G25</f>
        <v>0</v>
      </c>
      <c r="Q25" s="24" t="s">
        <v>89</v>
      </c>
      <c r="R25" s="24">
        <f t="shared" si="3"/>
        <v>0</v>
      </c>
      <c r="S25" s="24">
        <f t="shared" si="4"/>
        <v>0</v>
      </c>
      <c r="T25" s="12">
        <f>ОРВ!F25</f>
        <v>34</v>
      </c>
      <c r="U25" s="24">
        <f t="shared" si="5"/>
        <v>5.0999999999999996</v>
      </c>
      <c r="V25" s="24">
        <f t="shared" si="6"/>
        <v>22.35</v>
      </c>
    </row>
    <row r="26" spans="2:22" ht="15.75" x14ac:dyDescent="0.25">
      <c r="B26" s="24">
        <v>22</v>
      </c>
      <c r="C26" s="4" t="s">
        <v>24</v>
      </c>
      <c r="D26" s="24">
        <f>'Прирост кол-ва СМСП'!G27</f>
        <v>31</v>
      </c>
      <c r="E26" s="24">
        <f>'Динамика доходов спец режимы'!M27</f>
        <v>20</v>
      </c>
      <c r="F26" s="1">
        <f>'Финансовая поддержка 2018'!H26</f>
        <v>28</v>
      </c>
      <c r="G26" s="24">
        <f t="shared" si="0"/>
        <v>79</v>
      </c>
      <c r="H26" s="24">
        <f t="shared" si="1"/>
        <v>11.85</v>
      </c>
      <c r="I26" s="24">
        <f>Стандарт!E26</f>
        <v>32</v>
      </c>
      <c r="J26" s="24">
        <f t="shared" si="2"/>
        <v>8</v>
      </c>
      <c r="K26" s="21" t="s">
        <v>87</v>
      </c>
      <c r="L26" s="4">
        <v>0</v>
      </c>
      <c r="M26" s="23" t="s">
        <v>88</v>
      </c>
      <c r="N26" s="24">
        <v>0</v>
      </c>
      <c r="O26" s="24">
        <f>'Земельные отношения (границы)'!M28</f>
        <v>35</v>
      </c>
      <c r="P26" s="24">
        <f>'Земельные отношения (н. пункты)'!G26</f>
        <v>0</v>
      </c>
      <c r="Q26" s="24" t="s">
        <v>89</v>
      </c>
      <c r="R26" s="24">
        <f t="shared" si="3"/>
        <v>35</v>
      </c>
      <c r="S26" s="24">
        <f t="shared" si="4"/>
        <v>5.25</v>
      </c>
      <c r="T26" s="12">
        <f>ОРВ!F26</f>
        <v>0</v>
      </c>
      <c r="U26" s="24">
        <f t="shared" si="5"/>
        <v>0</v>
      </c>
      <c r="V26" s="24">
        <f t="shared" si="6"/>
        <v>25.1</v>
      </c>
    </row>
    <row r="27" spans="2:22" ht="15.75" x14ac:dyDescent="0.25">
      <c r="B27" s="24">
        <v>23</v>
      </c>
      <c r="C27" s="4" t="s">
        <v>25</v>
      </c>
      <c r="D27" s="24">
        <f>'Прирост кол-ва СМСП'!G28</f>
        <v>23</v>
      </c>
      <c r="E27" s="24">
        <f>'Динамика доходов спец режимы'!M28</f>
        <v>8</v>
      </c>
      <c r="F27" s="1">
        <f>'Финансовая поддержка 2018'!H27</f>
        <v>0</v>
      </c>
      <c r="G27" s="24">
        <f t="shared" si="0"/>
        <v>31</v>
      </c>
      <c r="H27" s="24">
        <f t="shared" si="1"/>
        <v>4.6499999999999995</v>
      </c>
      <c r="I27" s="24">
        <f>Стандарт!E27</f>
        <v>0</v>
      </c>
      <c r="J27" s="24">
        <f t="shared" si="2"/>
        <v>0</v>
      </c>
      <c r="K27" s="21" t="s">
        <v>87</v>
      </c>
      <c r="L27" s="4">
        <v>0</v>
      </c>
      <c r="M27" s="23" t="s">
        <v>88</v>
      </c>
      <c r="N27" s="24">
        <v>0</v>
      </c>
      <c r="O27" s="24">
        <f>'Земельные отношения (границы)'!M29</f>
        <v>35</v>
      </c>
      <c r="P27" s="24">
        <f>'Земельные отношения (н. пункты)'!G27</f>
        <v>0</v>
      </c>
      <c r="Q27" s="24" t="s">
        <v>89</v>
      </c>
      <c r="R27" s="24">
        <f t="shared" si="3"/>
        <v>35</v>
      </c>
      <c r="S27" s="24">
        <f t="shared" si="4"/>
        <v>5.25</v>
      </c>
      <c r="T27" s="12">
        <f>ОРВ!F27</f>
        <v>0</v>
      </c>
      <c r="U27" s="24">
        <f t="shared" si="5"/>
        <v>0</v>
      </c>
      <c r="V27" s="24">
        <f t="shared" si="6"/>
        <v>9.8999999999999986</v>
      </c>
    </row>
    <row r="28" spans="2:22" ht="15.75" x14ac:dyDescent="0.25">
      <c r="B28" s="24">
        <v>24</v>
      </c>
      <c r="C28" s="4" t="s">
        <v>26</v>
      </c>
      <c r="D28" s="24">
        <f>'Прирост кол-ва СМСП'!G29</f>
        <v>25</v>
      </c>
      <c r="E28" s="24">
        <f>'Динамика доходов спец режимы'!M29</f>
        <v>10</v>
      </c>
      <c r="F28" s="1">
        <f>'Финансовая поддержка 2018'!H28</f>
        <v>13</v>
      </c>
      <c r="G28" s="24">
        <f t="shared" si="0"/>
        <v>48</v>
      </c>
      <c r="H28" s="24">
        <f t="shared" si="1"/>
        <v>7.1999999999999993</v>
      </c>
      <c r="I28" s="24">
        <f>Стандарт!E28</f>
        <v>0</v>
      </c>
      <c r="J28" s="24">
        <f t="shared" si="2"/>
        <v>0</v>
      </c>
      <c r="K28" s="21" t="s">
        <v>87</v>
      </c>
      <c r="L28" s="4">
        <v>0</v>
      </c>
      <c r="M28" s="23" t="s">
        <v>88</v>
      </c>
      <c r="N28" s="24">
        <v>0</v>
      </c>
      <c r="O28" s="24">
        <f>'Земельные отношения (границы)'!M30</f>
        <v>29</v>
      </c>
      <c r="P28" s="24">
        <f>'Земельные отношения (н. пункты)'!G28</f>
        <v>0</v>
      </c>
      <c r="Q28" s="24" t="s">
        <v>89</v>
      </c>
      <c r="R28" s="24">
        <f t="shared" si="3"/>
        <v>29</v>
      </c>
      <c r="S28" s="24">
        <f t="shared" si="4"/>
        <v>4.3499999999999996</v>
      </c>
      <c r="T28" s="12">
        <f>ОРВ!F28</f>
        <v>27</v>
      </c>
      <c r="U28" s="24">
        <f t="shared" si="5"/>
        <v>4.05</v>
      </c>
      <c r="V28" s="24">
        <f t="shared" si="6"/>
        <v>15.599999999999998</v>
      </c>
    </row>
    <row r="29" spans="2:22" ht="15.75" x14ac:dyDescent="0.25">
      <c r="B29" s="24">
        <v>25</v>
      </c>
      <c r="C29" s="4" t="s">
        <v>27</v>
      </c>
      <c r="D29" s="24">
        <f>'Прирост кол-ва СМСП'!G30</f>
        <v>14</v>
      </c>
      <c r="E29" s="24">
        <f>'Динамика доходов спец режимы'!M30</f>
        <v>23</v>
      </c>
      <c r="F29" s="1">
        <f>'Финансовая поддержка 2018'!H29</f>
        <v>11</v>
      </c>
      <c r="G29" s="24">
        <f t="shared" si="0"/>
        <v>48</v>
      </c>
      <c r="H29" s="24">
        <f t="shared" si="1"/>
        <v>7.1999999999999993</v>
      </c>
      <c r="I29" s="23" t="s">
        <v>55</v>
      </c>
      <c r="J29" s="32">
        <v>0</v>
      </c>
      <c r="K29" s="21" t="s">
        <v>87</v>
      </c>
      <c r="L29" s="4">
        <v>0</v>
      </c>
      <c r="M29" s="23" t="s">
        <v>88</v>
      </c>
      <c r="N29" s="24">
        <v>0</v>
      </c>
      <c r="O29" s="24">
        <f>'Земельные отношения (границы)'!M31</f>
        <v>0</v>
      </c>
      <c r="P29" s="24">
        <f>'Земельные отношения (н. пункты)'!G29</f>
        <v>0</v>
      </c>
      <c r="Q29" s="24" t="s">
        <v>89</v>
      </c>
      <c r="R29" s="24">
        <f t="shared" si="3"/>
        <v>0</v>
      </c>
      <c r="S29" s="24">
        <f t="shared" si="4"/>
        <v>0</v>
      </c>
      <c r="T29" s="12">
        <f>ОРВ!F29</f>
        <v>33</v>
      </c>
      <c r="U29" s="24">
        <f t="shared" si="5"/>
        <v>4.95</v>
      </c>
      <c r="V29" s="24">
        <f t="shared" si="6"/>
        <v>12.149999999999999</v>
      </c>
    </row>
    <row r="30" spans="2:22" ht="15.75" x14ac:dyDescent="0.25">
      <c r="B30" s="24">
        <v>26</v>
      </c>
      <c r="C30" s="4" t="s">
        <v>28</v>
      </c>
      <c r="D30" s="24">
        <f>'Прирост кол-ва СМСП'!G31</f>
        <v>10</v>
      </c>
      <c r="E30" s="24">
        <f>'Динамика доходов спец режимы'!M31</f>
        <v>4</v>
      </c>
      <c r="F30" s="1">
        <f>'Финансовая поддержка 2018'!H30</f>
        <v>0</v>
      </c>
      <c r="G30" s="24">
        <f t="shared" si="0"/>
        <v>14</v>
      </c>
      <c r="H30" s="24">
        <f t="shared" si="1"/>
        <v>2.1</v>
      </c>
      <c r="I30" s="24">
        <f>Стандарт!E30</f>
        <v>29</v>
      </c>
      <c r="J30" s="24">
        <f t="shared" si="2"/>
        <v>7.25</v>
      </c>
      <c r="K30" s="21" t="s">
        <v>87</v>
      </c>
      <c r="L30" s="4">
        <v>0</v>
      </c>
      <c r="M30" s="23" t="s">
        <v>88</v>
      </c>
      <c r="N30" s="24">
        <v>0</v>
      </c>
      <c r="O30" s="24">
        <f>'Земельные отношения (границы)'!M32</f>
        <v>0</v>
      </c>
      <c r="P30" s="24">
        <f>'Земельные отношения (н. пункты)'!G30</f>
        <v>0</v>
      </c>
      <c r="Q30" s="24" t="s">
        <v>89</v>
      </c>
      <c r="R30" s="24">
        <f t="shared" si="3"/>
        <v>0</v>
      </c>
      <c r="S30" s="24">
        <f t="shared" si="4"/>
        <v>0</v>
      </c>
      <c r="T30" s="12">
        <f>ОРВ!F30</f>
        <v>0</v>
      </c>
      <c r="U30" s="24">
        <f t="shared" si="5"/>
        <v>0</v>
      </c>
      <c r="V30" s="24">
        <f t="shared" si="6"/>
        <v>9.35</v>
      </c>
    </row>
    <row r="31" spans="2:22" ht="15.75" x14ac:dyDescent="0.25">
      <c r="B31" s="24">
        <v>27</v>
      </c>
      <c r="C31" s="4" t="s">
        <v>29</v>
      </c>
      <c r="D31" s="24">
        <f>'Прирост кол-ва СМСП'!G32</f>
        <v>8</v>
      </c>
      <c r="E31" s="24">
        <f>'Динамика доходов спец режимы'!M32</f>
        <v>31</v>
      </c>
      <c r="F31" s="1">
        <f>'Финансовая поддержка 2018'!H31</f>
        <v>22</v>
      </c>
      <c r="G31" s="24">
        <f t="shared" si="0"/>
        <v>61</v>
      </c>
      <c r="H31" s="24">
        <f t="shared" si="1"/>
        <v>9.15</v>
      </c>
      <c r="I31" s="24">
        <f>Стандарт!E31</f>
        <v>30</v>
      </c>
      <c r="J31" s="24">
        <f t="shared" si="2"/>
        <v>7.5</v>
      </c>
      <c r="K31" s="21" t="s">
        <v>87</v>
      </c>
      <c r="L31" s="4">
        <v>0</v>
      </c>
      <c r="M31" s="23" t="s">
        <v>88</v>
      </c>
      <c r="N31" s="24">
        <v>0</v>
      </c>
      <c r="O31" s="24">
        <f>'Земельные отношения (границы)'!M33</f>
        <v>0</v>
      </c>
      <c r="P31" s="24">
        <f>'Земельные отношения (н. пункты)'!G31</f>
        <v>25</v>
      </c>
      <c r="Q31" s="24" t="s">
        <v>89</v>
      </c>
      <c r="R31" s="24">
        <f t="shared" si="3"/>
        <v>25</v>
      </c>
      <c r="S31" s="24">
        <f t="shared" si="4"/>
        <v>3.75</v>
      </c>
      <c r="T31" s="12">
        <f>ОРВ!F31</f>
        <v>29</v>
      </c>
      <c r="U31" s="24">
        <f t="shared" si="5"/>
        <v>4.3499999999999996</v>
      </c>
      <c r="V31" s="24">
        <f t="shared" si="6"/>
        <v>24.75</v>
      </c>
    </row>
    <row r="32" spans="2:22" ht="15.75" x14ac:dyDescent="0.25">
      <c r="B32" s="24">
        <v>28</v>
      </c>
      <c r="C32" s="4" t="s">
        <v>30</v>
      </c>
      <c r="D32" s="24">
        <f>'Прирост кол-ва СМСП'!G33</f>
        <v>34</v>
      </c>
      <c r="E32" s="24">
        <f>'Динамика доходов спец режимы'!M33</f>
        <v>1</v>
      </c>
      <c r="F32" s="1">
        <f>'Финансовая поддержка 2018'!H32</f>
        <v>34</v>
      </c>
      <c r="G32" s="24">
        <f t="shared" si="0"/>
        <v>69</v>
      </c>
      <c r="H32" s="24">
        <f t="shared" si="1"/>
        <v>10.35</v>
      </c>
      <c r="I32" s="24">
        <f>Стандарт!E32</f>
        <v>23</v>
      </c>
      <c r="J32" s="24">
        <f t="shared" si="2"/>
        <v>5.75</v>
      </c>
      <c r="K32" s="21" t="s">
        <v>87</v>
      </c>
      <c r="L32" s="4">
        <v>0</v>
      </c>
      <c r="M32" s="23" t="s">
        <v>88</v>
      </c>
      <c r="N32" s="24">
        <v>0</v>
      </c>
      <c r="O32" s="24">
        <f>'Земельные отношения (границы)'!M34</f>
        <v>0</v>
      </c>
      <c r="P32" s="24">
        <f>'Земельные отношения (н. пункты)'!G32</f>
        <v>35</v>
      </c>
      <c r="Q32" s="24" t="s">
        <v>89</v>
      </c>
      <c r="R32" s="24">
        <f t="shared" si="3"/>
        <v>35</v>
      </c>
      <c r="S32" s="24">
        <f t="shared" si="4"/>
        <v>5.25</v>
      </c>
      <c r="T32" s="12">
        <f>ОРВ!F32</f>
        <v>28</v>
      </c>
      <c r="U32" s="24">
        <f t="shared" si="5"/>
        <v>4.2</v>
      </c>
      <c r="V32" s="24">
        <f t="shared" si="6"/>
        <v>25.55</v>
      </c>
    </row>
    <row r="33" spans="2:22" ht="15.75" x14ac:dyDescent="0.25">
      <c r="B33" s="24">
        <v>29</v>
      </c>
      <c r="C33" s="4" t="s">
        <v>31</v>
      </c>
      <c r="D33" s="24">
        <f>'Прирост кол-ва СМСП'!G34</f>
        <v>12</v>
      </c>
      <c r="E33" s="24">
        <f>'Динамика доходов спец режимы'!M34</f>
        <v>16</v>
      </c>
      <c r="F33" s="1">
        <f>'Финансовая поддержка 2018'!H33</f>
        <v>27</v>
      </c>
      <c r="G33" s="24">
        <f t="shared" si="0"/>
        <v>55</v>
      </c>
      <c r="H33" s="24">
        <f t="shared" si="1"/>
        <v>8.25</v>
      </c>
      <c r="I33" s="24">
        <f>Стандарт!E33</f>
        <v>22</v>
      </c>
      <c r="J33" s="24">
        <f t="shared" si="2"/>
        <v>5.5</v>
      </c>
      <c r="K33" s="21" t="s">
        <v>87</v>
      </c>
      <c r="L33" s="4">
        <v>0</v>
      </c>
      <c r="M33" s="23" t="s">
        <v>88</v>
      </c>
      <c r="N33" s="24">
        <v>0</v>
      </c>
      <c r="O33" s="24">
        <f>'Земельные отношения (границы)'!M35</f>
        <v>0</v>
      </c>
      <c r="P33" s="24">
        <f>'Земельные отношения (н. пункты)'!G33</f>
        <v>0</v>
      </c>
      <c r="Q33" s="24" t="s">
        <v>89</v>
      </c>
      <c r="R33" s="24">
        <f t="shared" si="3"/>
        <v>0</v>
      </c>
      <c r="S33" s="24">
        <f t="shared" si="4"/>
        <v>0</v>
      </c>
      <c r="T33" s="12">
        <f>ОРВ!F33</f>
        <v>27</v>
      </c>
      <c r="U33" s="24">
        <f t="shared" si="5"/>
        <v>4.05</v>
      </c>
      <c r="V33" s="24">
        <f t="shared" si="6"/>
        <v>17.8</v>
      </c>
    </row>
    <row r="34" spans="2:22" ht="15.75" x14ac:dyDescent="0.25">
      <c r="B34" s="24">
        <v>30</v>
      </c>
      <c r="C34" s="4" t="s">
        <v>32</v>
      </c>
      <c r="D34" s="24">
        <f>'Прирост кол-ва СМСП'!G35</f>
        <v>32</v>
      </c>
      <c r="E34" s="24">
        <f>'Динамика доходов спец режимы'!M35</f>
        <v>14</v>
      </c>
      <c r="F34" s="1">
        <f>'Финансовая поддержка 2018'!H34</f>
        <v>20</v>
      </c>
      <c r="G34" s="24">
        <f t="shared" si="0"/>
        <v>66</v>
      </c>
      <c r="H34" s="24">
        <f t="shared" si="1"/>
        <v>9.9</v>
      </c>
      <c r="I34" s="24">
        <f>Стандарт!E34</f>
        <v>27</v>
      </c>
      <c r="J34" s="24">
        <f t="shared" si="2"/>
        <v>6.75</v>
      </c>
      <c r="K34" s="21" t="s">
        <v>87</v>
      </c>
      <c r="L34" s="4">
        <v>0</v>
      </c>
      <c r="M34" s="23" t="s">
        <v>88</v>
      </c>
      <c r="N34" s="24">
        <v>0</v>
      </c>
      <c r="O34" s="24">
        <f>'Земельные отношения (границы)'!M36</f>
        <v>0</v>
      </c>
      <c r="P34" s="24">
        <f>'Земельные отношения (н. пункты)'!G34</f>
        <v>24</v>
      </c>
      <c r="Q34" s="24" t="s">
        <v>89</v>
      </c>
      <c r="R34" s="24">
        <f t="shared" si="3"/>
        <v>24</v>
      </c>
      <c r="S34" s="24">
        <f t="shared" si="4"/>
        <v>3.5999999999999996</v>
      </c>
      <c r="T34" s="12">
        <f>ОРВ!F34</f>
        <v>33</v>
      </c>
      <c r="U34" s="24">
        <f t="shared" si="5"/>
        <v>4.95</v>
      </c>
      <c r="V34" s="24">
        <f t="shared" si="6"/>
        <v>25.2</v>
      </c>
    </row>
    <row r="35" spans="2:22" ht="15.75" x14ac:dyDescent="0.25">
      <c r="B35" s="24">
        <v>31</v>
      </c>
      <c r="C35" s="4" t="s">
        <v>33</v>
      </c>
      <c r="D35" s="24">
        <f>'Прирост кол-ва СМСП'!G36</f>
        <v>17</v>
      </c>
      <c r="E35" s="24">
        <f>'Динамика доходов спец режимы'!M36</f>
        <v>19</v>
      </c>
      <c r="F35" s="1">
        <f>'Финансовая поддержка 2018'!H35</f>
        <v>0</v>
      </c>
      <c r="G35" s="24">
        <f t="shared" si="0"/>
        <v>36</v>
      </c>
      <c r="H35" s="24">
        <f t="shared" si="1"/>
        <v>5.3999999999999995</v>
      </c>
      <c r="I35" s="24">
        <f>Стандарт!E35</f>
        <v>35</v>
      </c>
      <c r="J35" s="24">
        <f t="shared" si="2"/>
        <v>8.75</v>
      </c>
      <c r="K35" s="21" t="s">
        <v>87</v>
      </c>
      <c r="L35" s="4">
        <v>0</v>
      </c>
      <c r="M35" s="23" t="s">
        <v>88</v>
      </c>
      <c r="N35" s="24">
        <v>0</v>
      </c>
      <c r="O35" s="24">
        <f>'Земельные отношения (границы)'!M37</f>
        <v>0</v>
      </c>
      <c r="P35" s="24">
        <f>'Земельные отношения (н. пункты)'!G35</f>
        <v>22</v>
      </c>
      <c r="Q35" s="24" t="s">
        <v>89</v>
      </c>
      <c r="R35" s="24">
        <f t="shared" si="3"/>
        <v>22</v>
      </c>
      <c r="S35" s="24">
        <f t="shared" si="4"/>
        <v>3.3</v>
      </c>
      <c r="T35" s="12">
        <f>ОРВ!F35</f>
        <v>0</v>
      </c>
      <c r="U35" s="24">
        <f t="shared" si="5"/>
        <v>0</v>
      </c>
      <c r="V35" s="24">
        <f t="shared" si="6"/>
        <v>17.45</v>
      </c>
    </row>
    <row r="36" spans="2:22" ht="15.75" x14ac:dyDescent="0.25">
      <c r="B36" s="24">
        <v>32</v>
      </c>
      <c r="C36" s="4" t="s">
        <v>34</v>
      </c>
      <c r="D36" s="24">
        <f>'Прирост кол-ва СМСП'!G37</f>
        <v>22</v>
      </c>
      <c r="E36" s="24">
        <f>'Динамика доходов спец режимы'!M37</f>
        <v>15</v>
      </c>
      <c r="F36" s="1">
        <f>'Финансовая поддержка 2018'!H36</f>
        <v>33</v>
      </c>
      <c r="G36" s="24">
        <f t="shared" si="0"/>
        <v>70</v>
      </c>
      <c r="H36" s="24">
        <f t="shared" si="1"/>
        <v>10.5</v>
      </c>
      <c r="I36" s="24">
        <f>Стандарт!E36</f>
        <v>31</v>
      </c>
      <c r="J36" s="24">
        <f t="shared" si="2"/>
        <v>7.75</v>
      </c>
      <c r="K36" s="21" t="s">
        <v>87</v>
      </c>
      <c r="L36" s="4">
        <v>0</v>
      </c>
      <c r="M36" s="23" t="s">
        <v>88</v>
      </c>
      <c r="N36" s="24">
        <v>0</v>
      </c>
      <c r="O36" s="24">
        <f>'Земельные отношения (границы)'!M38</f>
        <v>0</v>
      </c>
      <c r="P36" s="24">
        <f>'Земельные отношения (н. пункты)'!G36</f>
        <v>32</v>
      </c>
      <c r="Q36" s="24" t="s">
        <v>89</v>
      </c>
      <c r="R36" s="24">
        <f t="shared" si="3"/>
        <v>32</v>
      </c>
      <c r="S36" s="24">
        <f t="shared" si="4"/>
        <v>4.8</v>
      </c>
      <c r="T36" s="12">
        <f>ОРВ!F36</f>
        <v>33</v>
      </c>
      <c r="U36" s="24">
        <f t="shared" si="5"/>
        <v>4.95</v>
      </c>
      <c r="V36" s="24">
        <f t="shared" si="6"/>
        <v>28</v>
      </c>
    </row>
    <row r="37" spans="2:22" ht="15.75" x14ac:dyDescent="0.25">
      <c r="B37" s="24">
        <v>33</v>
      </c>
      <c r="C37" s="4" t="s">
        <v>35</v>
      </c>
      <c r="D37" s="24">
        <f>'Прирост кол-ва СМСП'!G38</f>
        <v>30</v>
      </c>
      <c r="E37" s="24">
        <f>'Динамика доходов спец режимы'!M38</f>
        <v>17</v>
      </c>
      <c r="F37" s="1">
        <f>'Финансовая поддержка 2018'!H37</f>
        <v>0</v>
      </c>
      <c r="G37" s="24">
        <f t="shared" si="0"/>
        <v>47</v>
      </c>
      <c r="H37" s="24">
        <f t="shared" si="1"/>
        <v>7.05</v>
      </c>
      <c r="I37" s="24">
        <f>Стандарт!E37</f>
        <v>30</v>
      </c>
      <c r="J37" s="24">
        <f t="shared" si="2"/>
        <v>7.5</v>
      </c>
      <c r="K37" s="21" t="s">
        <v>87</v>
      </c>
      <c r="L37" s="4">
        <v>0</v>
      </c>
      <c r="M37" s="23" t="s">
        <v>88</v>
      </c>
      <c r="N37" s="24">
        <v>0</v>
      </c>
      <c r="O37" s="24">
        <f>'Земельные отношения (границы)'!M39</f>
        <v>0</v>
      </c>
      <c r="P37" s="24">
        <f>'Земельные отношения (н. пункты)'!G37</f>
        <v>29</v>
      </c>
      <c r="Q37" s="24" t="s">
        <v>89</v>
      </c>
      <c r="R37" s="24">
        <f t="shared" si="3"/>
        <v>29</v>
      </c>
      <c r="S37" s="24">
        <f t="shared" si="4"/>
        <v>4.3499999999999996</v>
      </c>
      <c r="T37" s="12">
        <f>ОРВ!F37</f>
        <v>0</v>
      </c>
      <c r="U37" s="24">
        <f t="shared" si="5"/>
        <v>0</v>
      </c>
      <c r="V37" s="24">
        <f t="shared" si="6"/>
        <v>18.899999999999999</v>
      </c>
    </row>
    <row r="38" spans="2:22" ht="15.75" x14ac:dyDescent="0.25">
      <c r="B38" s="24">
        <v>34</v>
      </c>
      <c r="C38" s="4" t="s">
        <v>36</v>
      </c>
      <c r="D38" s="24">
        <f>'Прирост кол-ва СМСП'!G39</f>
        <v>26</v>
      </c>
      <c r="E38" s="24">
        <f>'Динамика доходов спец режимы'!M39</f>
        <v>26</v>
      </c>
      <c r="F38" s="1">
        <f>'Финансовая поддержка 2018'!H38</f>
        <v>15</v>
      </c>
      <c r="G38" s="24">
        <f t="shared" si="0"/>
        <v>67</v>
      </c>
      <c r="H38" s="24">
        <f t="shared" si="1"/>
        <v>10.049999999999999</v>
      </c>
      <c r="I38" s="24">
        <f>Стандарт!E38</f>
        <v>26</v>
      </c>
      <c r="J38" s="24">
        <f t="shared" si="2"/>
        <v>6.5</v>
      </c>
      <c r="K38" s="21" t="s">
        <v>87</v>
      </c>
      <c r="L38" s="4">
        <v>0</v>
      </c>
      <c r="M38" s="23" t="s">
        <v>88</v>
      </c>
      <c r="N38" s="24">
        <v>0</v>
      </c>
      <c r="O38" s="24">
        <f>'Земельные отношения (границы)'!M40</f>
        <v>35</v>
      </c>
      <c r="P38" s="24">
        <f>'Земельные отношения (н. пункты)'!G38</f>
        <v>0</v>
      </c>
      <c r="Q38" s="24" t="s">
        <v>89</v>
      </c>
      <c r="R38" s="24">
        <f t="shared" si="3"/>
        <v>35</v>
      </c>
      <c r="S38" s="24">
        <f t="shared" si="4"/>
        <v>5.25</v>
      </c>
      <c r="T38" s="12">
        <f>ОРВ!F38</f>
        <v>26</v>
      </c>
      <c r="U38" s="24">
        <f t="shared" si="5"/>
        <v>3.9</v>
      </c>
      <c r="V38" s="24">
        <f t="shared" si="6"/>
        <v>25.699999999999996</v>
      </c>
    </row>
    <row r="39" spans="2:22" ht="15.75" x14ac:dyDescent="0.25">
      <c r="B39" s="24">
        <v>35</v>
      </c>
      <c r="C39" s="4" t="s">
        <v>37</v>
      </c>
      <c r="D39" s="24">
        <f>'Прирост кол-ва СМСП'!G40</f>
        <v>6</v>
      </c>
      <c r="E39" s="24">
        <f>'Динамика доходов спец режимы'!M40</f>
        <v>32</v>
      </c>
      <c r="F39" s="1">
        <f>'Финансовая поддержка 2018'!H39</f>
        <v>25</v>
      </c>
      <c r="G39" s="24">
        <f t="shared" si="0"/>
        <v>63</v>
      </c>
      <c r="H39" s="24">
        <f t="shared" si="1"/>
        <v>9.4499999999999993</v>
      </c>
      <c r="I39" s="24">
        <f>Стандарт!E39</f>
        <v>30</v>
      </c>
      <c r="J39" s="24">
        <f t="shared" si="2"/>
        <v>7.5</v>
      </c>
      <c r="K39" s="21" t="s">
        <v>87</v>
      </c>
      <c r="L39" s="4">
        <v>0</v>
      </c>
      <c r="M39" s="23" t="s">
        <v>88</v>
      </c>
      <c r="N39" s="24">
        <v>0</v>
      </c>
      <c r="O39" s="24">
        <f>'Земельные отношения (границы)'!M41</f>
        <v>0</v>
      </c>
      <c r="P39" s="24">
        <f>'Земельные отношения (н. пункты)'!G39</f>
        <v>31</v>
      </c>
      <c r="Q39" s="24" t="s">
        <v>89</v>
      </c>
      <c r="R39" s="24">
        <f t="shared" si="3"/>
        <v>31</v>
      </c>
      <c r="S39" s="24">
        <f t="shared" si="4"/>
        <v>4.6499999999999995</v>
      </c>
      <c r="T39" s="12">
        <f>ОРВ!F39</f>
        <v>33</v>
      </c>
      <c r="U39" s="24">
        <f t="shared" si="5"/>
        <v>4.95</v>
      </c>
      <c r="V39" s="24">
        <f t="shared" si="6"/>
        <v>26.549999999999997</v>
      </c>
    </row>
    <row r="41" spans="2:22" x14ac:dyDescent="0.25">
      <c r="B41" s="56" t="s">
        <v>90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2:22" x14ac:dyDescent="0.25">
      <c r="B42" s="56" t="s">
        <v>91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2:22" ht="46.5" customHeight="1" x14ac:dyDescent="0.25">
      <c r="B43" s="56" t="s">
        <v>93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2:22" x14ac:dyDescent="0.25">
      <c r="B44" s="56" t="s">
        <v>94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</sheetData>
  <mergeCells count="5">
    <mergeCell ref="B2:V2"/>
    <mergeCell ref="B41:V41"/>
    <mergeCell ref="B42:V42"/>
    <mergeCell ref="B43:V43"/>
    <mergeCell ref="B44:V44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Прирост кол-ва СМСП</vt:lpstr>
      <vt:lpstr>Динамика доходов спец режимы</vt:lpstr>
      <vt:lpstr>Финансовая поддержка </vt:lpstr>
      <vt:lpstr>Финансовая поддержка 2018</vt:lpstr>
      <vt:lpstr>Стандарт</vt:lpstr>
      <vt:lpstr>Земельные отношения (границы)</vt:lpstr>
      <vt:lpstr>Земельные отношения (н. пункты)</vt:lpstr>
      <vt:lpstr>ОРВ</vt:lpstr>
      <vt:lpstr>ИТОГОВЫЙ РЕЙТИНГ 2020</vt:lpstr>
      <vt:lpstr>КРАТКО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Шишкина Марина</dc:creator>
  <cp:lastModifiedBy>Шишкина Марина</cp:lastModifiedBy>
  <cp:lastPrinted>2020-05-28T00:00:16Z</cp:lastPrinted>
  <dcterms:created xsi:type="dcterms:W3CDTF">2020-04-15T03:47:34Z</dcterms:created>
  <dcterms:modified xsi:type="dcterms:W3CDTF">2020-05-28T00:06:50Z</dcterms:modified>
</cp:coreProperties>
</file>